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 Martinez\Desktop\BOLETINES-WEB\BOL-98-I SEM-2021\"/>
    </mc:Choice>
  </mc:AlternateContent>
  <xr:revisionPtr revIDLastSave="0" documentId="13_ncr:1_{2062904A-C3F9-46E8-8AB6-CA7EBE83E3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-06" sheetId="4" r:id="rId1"/>
    <sheet name="datos-graf-1" sheetId="5" r:id="rId2"/>
    <sheet name="gráfica-5" sheetId="6" r:id="rId3"/>
  </sheets>
  <definedNames>
    <definedName name="A_impresión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8" i="4" l="1"/>
  <c r="J710" i="4"/>
  <c r="I710" i="4"/>
  <c r="I724" i="4"/>
  <c r="I720" i="4"/>
  <c r="I719" i="4"/>
  <c r="F724" i="4"/>
  <c r="E724" i="4"/>
  <c r="D724" i="4"/>
  <c r="B724" i="4"/>
  <c r="E710" i="4"/>
  <c r="D710" i="4"/>
  <c r="B710" i="4"/>
  <c r="F720" i="4"/>
  <c r="F719" i="4" s="1"/>
  <c r="E720" i="4"/>
  <c r="D720" i="4"/>
  <c r="B720" i="4"/>
  <c r="G719" i="4"/>
  <c r="H719" i="4"/>
  <c r="E719" i="4"/>
  <c r="D719" i="4"/>
  <c r="B719" i="4"/>
  <c r="B430" i="4"/>
  <c r="B280" i="4"/>
  <c r="J207" i="4" l="1"/>
  <c r="I207" i="4"/>
  <c r="H207" i="4"/>
  <c r="G207" i="4"/>
  <c r="E207" i="4"/>
  <c r="F207" i="4"/>
  <c r="D207" i="4"/>
  <c r="B207" i="4"/>
  <c r="B208" i="4"/>
  <c r="D208" i="4"/>
  <c r="F208" i="4"/>
  <c r="G208" i="4"/>
  <c r="H208" i="4"/>
  <c r="I208" i="4"/>
  <c r="J208" i="4"/>
  <c r="E208" i="4"/>
  <c r="J517" i="4"/>
  <c r="D517" i="4"/>
  <c r="E519" i="4"/>
  <c r="F519" i="4"/>
  <c r="G519" i="4"/>
  <c r="H519" i="4"/>
  <c r="I519" i="4"/>
  <c r="J519" i="4"/>
  <c r="D519" i="4"/>
  <c r="B517" i="4"/>
  <c r="B519" i="4"/>
  <c r="G538" i="4" l="1"/>
  <c r="F538" i="4"/>
  <c r="H452" i="4"/>
  <c r="F452" i="4"/>
  <c r="B27" i="4" l="1"/>
  <c r="I452" i="4"/>
  <c r="J458" i="4"/>
  <c r="I854" i="4"/>
  <c r="J859" i="4"/>
  <c r="J851" i="4"/>
  <c r="J849" i="4"/>
  <c r="J832" i="4"/>
  <c r="J957" i="4"/>
  <c r="J941" i="4"/>
  <c r="J942" i="4"/>
  <c r="J932" i="4"/>
  <c r="J933" i="4"/>
  <c r="J926" i="4"/>
  <c r="J890" i="4"/>
  <c r="J891" i="4"/>
  <c r="I885" i="4"/>
  <c r="J877" i="4"/>
  <c r="J876" i="4"/>
  <c r="J880" i="4"/>
  <c r="J879" i="4"/>
  <c r="G854" i="4"/>
  <c r="J856" i="4"/>
  <c r="J857" i="4"/>
  <c r="J847" i="4"/>
  <c r="G835" i="4"/>
  <c r="D793" i="4"/>
  <c r="G793" i="4"/>
  <c r="F793" i="4"/>
  <c r="I793" i="4"/>
  <c r="J795" i="4"/>
  <c r="J796" i="4"/>
  <c r="J776" i="4"/>
  <c r="J777" i="4"/>
  <c r="J770" i="4"/>
  <c r="J757" i="4"/>
  <c r="J749" i="4"/>
  <c r="J745" i="4"/>
  <c r="J675" i="4"/>
  <c r="J606" i="4"/>
  <c r="J604" i="4"/>
  <c r="J602" i="4"/>
  <c r="J590" i="4"/>
  <c r="J528" i="4"/>
  <c r="J530" i="4"/>
  <c r="J531" i="4"/>
  <c r="J522" i="4"/>
  <c r="J515" i="4"/>
  <c r="J495" i="4"/>
  <c r="J454" i="4"/>
  <c r="J455" i="4"/>
  <c r="J432" i="4"/>
  <c r="I415" i="4"/>
  <c r="I413" i="4" s="1"/>
  <c r="J420" i="4"/>
  <c r="J418" i="4"/>
  <c r="J421" i="4"/>
  <c r="J340" i="4"/>
  <c r="J319" i="4"/>
  <c r="J276" i="4"/>
  <c r="J244" i="4"/>
  <c r="J245" i="4"/>
  <c r="G246" i="4"/>
  <c r="J239" i="4"/>
  <c r="J236" i="4"/>
  <c r="J211" i="4"/>
  <c r="J177" i="4"/>
  <c r="J165" i="4"/>
  <c r="J78" i="4"/>
  <c r="J60" i="4"/>
  <c r="J59" i="4" s="1"/>
  <c r="J58" i="4"/>
  <c r="J57" i="4" s="1"/>
  <c r="J54" i="4"/>
  <c r="J52" i="4"/>
  <c r="J50" i="4"/>
  <c r="J43" i="4"/>
  <c r="J19" i="4"/>
  <c r="J854" i="4" l="1"/>
  <c r="J56" i="4"/>
  <c r="H235" i="4"/>
  <c r="G235" i="4"/>
  <c r="G234" i="4" s="1"/>
  <c r="G224" i="4"/>
  <c r="G199" i="4"/>
  <c r="F135" i="4"/>
  <c r="F131" i="4"/>
  <c r="F112" i="4"/>
  <c r="F83" i="4"/>
  <c r="F82" i="4" s="1"/>
  <c r="F63" i="4"/>
  <c r="F62" i="4" s="1"/>
  <c r="F53" i="4"/>
  <c r="F49" i="4"/>
  <c r="F40" i="4"/>
  <c r="F36" i="4"/>
  <c r="F35" i="4" s="1"/>
  <c r="F31" i="4"/>
  <c r="F30" i="4" s="1"/>
  <c r="F27" i="4"/>
  <c r="F26" i="4" s="1"/>
  <c r="F17" i="4"/>
  <c r="F48" i="4" l="1"/>
  <c r="F130" i="4"/>
  <c r="H761" i="4"/>
  <c r="F761" i="4"/>
  <c r="B546" i="4" l="1"/>
  <c r="F546" i="4"/>
  <c r="J966" i="4" l="1"/>
  <c r="J964" i="4"/>
  <c r="J961" i="4"/>
  <c r="J959" i="4"/>
  <c r="D954" i="4"/>
  <c r="D952" i="4" s="1"/>
  <c r="E954" i="4"/>
  <c r="E952" i="4" s="1"/>
  <c r="F954" i="4"/>
  <c r="F952" i="4" s="1"/>
  <c r="G952" i="4"/>
  <c r="H954" i="4"/>
  <c r="I954" i="4"/>
  <c r="I952" i="4" s="1"/>
  <c r="B954" i="4"/>
  <c r="D948" i="4"/>
  <c r="E948" i="4"/>
  <c r="F948" i="4"/>
  <c r="G948" i="4"/>
  <c r="H948" i="4"/>
  <c r="I948" i="4"/>
  <c r="B948" i="4"/>
  <c r="D944" i="4"/>
  <c r="E944" i="4"/>
  <c r="F944" i="4"/>
  <c r="G944" i="4"/>
  <c r="H944" i="4"/>
  <c r="I944" i="4"/>
  <c r="B944" i="4"/>
  <c r="D931" i="4"/>
  <c r="E931" i="4"/>
  <c r="F931" i="4"/>
  <c r="G931" i="4"/>
  <c r="H931" i="4"/>
  <c r="B931" i="4"/>
  <c r="J935" i="4"/>
  <c r="J938" i="4"/>
  <c r="D925" i="4"/>
  <c r="D923" i="4" s="1"/>
  <c r="E925" i="4"/>
  <c r="E923" i="4" s="1"/>
  <c r="F925" i="4"/>
  <c r="F923" i="4" s="1"/>
  <c r="G925" i="4"/>
  <c r="G923" i="4" s="1"/>
  <c r="H923" i="4"/>
  <c r="I925" i="4"/>
  <c r="I923" i="4" s="1"/>
  <c r="B925" i="4"/>
  <c r="J918" i="4"/>
  <c r="J920" i="4"/>
  <c r="D910" i="4"/>
  <c r="E910" i="4"/>
  <c r="F910" i="4"/>
  <c r="H910" i="4"/>
  <c r="I910" i="4"/>
  <c r="B910" i="4"/>
  <c r="J912" i="4"/>
  <c r="J915" i="4"/>
  <c r="J905" i="4"/>
  <c r="J907" i="4"/>
  <c r="D885" i="4"/>
  <c r="E885" i="4"/>
  <c r="F885" i="4"/>
  <c r="H885" i="4"/>
  <c r="B885" i="4"/>
  <c r="J887" i="4"/>
  <c r="J882" i="4"/>
  <c r="D875" i="4"/>
  <c r="D873" i="4" s="1"/>
  <c r="E875" i="4"/>
  <c r="E873" i="4" s="1"/>
  <c r="F875" i="4"/>
  <c r="F873" i="4" s="1"/>
  <c r="H875" i="4"/>
  <c r="H873" i="4" s="1"/>
  <c r="I875" i="4"/>
  <c r="I873" i="4" s="1"/>
  <c r="B875" i="4"/>
  <c r="J869" i="4"/>
  <c r="D864" i="4"/>
  <c r="D862" i="4" s="1"/>
  <c r="E864" i="4"/>
  <c r="E862" i="4" s="1"/>
  <c r="F864" i="4"/>
  <c r="G864" i="4"/>
  <c r="G862" i="4" s="1"/>
  <c r="H864" i="4"/>
  <c r="H862" i="4" s="1"/>
  <c r="I864" i="4"/>
  <c r="I862" i="4" s="1"/>
  <c r="B864" i="4"/>
  <c r="D854" i="4"/>
  <c r="E854" i="4"/>
  <c r="F854" i="4"/>
  <c r="B854" i="4"/>
  <c r="D845" i="4"/>
  <c r="D843" i="4" s="1"/>
  <c r="E845" i="4"/>
  <c r="E843" i="4" s="1"/>
  <c r="F845" i="4"/>
  <c r="F843" i="4" s="1"/>
  <c r="G845" i="4"/>
  <c r="G843" i="4" s="1"/>
  <c r="H845" i="4"/>
  <c r="H843" i="4" s="1"/>
  <c r="I845" i="4"/>
  <c r="I843" i="4" s="1"/>
  <c r="B845" i="4"/>
  <c r="D835" i="4"/>
  <c r="E835" i="4"/>
  <c r="F835" i="4"/>
  <c r="H835" i="4"/>
  <c r="I835" i="4"/>
  <c r="B835" i="4"/>
  <c r="J840" i="4"/>
  <c r="J837" i="4"/>
  <c r="D827" i="4"/>
  <c r="D825" i="4" s="1"/>
  <c r="E827" i="4"/>
  <c r="E825" i="4" s="1"/>
  <c r="F827" i="4"/>
  <c r="F825" i="4" s="1"/>
  <c r="G827" i="4"/>
  <c r="H827" i="4"/>
  <c r="H825" i="4" s="1"/>
  <c r="I827" i="4"/>
  <c r="I825" i="4" s="1"/>
  <c r="B827" i="4"/>
  <c r="B825" i="4" s="1"/>
  <c r="J835" i="4" l="1"/>
  <c r="I929" i="4"/>
  <c r="I822" i="4" s="1"/>
  <c r="E929" i="4"/>
  <c r="E822" i="4" s="1"/>
  <c r="H929" i="4"/>
  <c r="G929" i="4"/>
  <c r="J910" i="4"/>
  <c r="J885" i="4"/>
  <c r="D929" i="4"/>
  <c r="D822" i="4" s="1"/>
  <c r="B952" i="4"/>
  <c r="B862" i="4"/>
  <c r="B923" i="4"/>
  <c r="B843" i="4"/>
  <c r="B873" i="4"/>
  <c r="B929" i="4"/>
  <c r="F929" i="4"/>
  <c r="F862" i="4"/>
  <c r="G825" i="4"/>
  <c r="H952" i="4"/>
  <c r="J841" i="4"/>
  <c r="J860" i="4"/>
  <c r="J846" i="4"/>
  <c r="J845" i="4" s="1"/>
  <c r="J843" i="4" s="1"/>
  <c r="J878" i="4"/>
  <c r="J875" i="4" s="1"/>
  <c r="J873" i="4" s="1"/>
  <c r="J883" i="4"/>
  <c r="J908" i="4"/>
  <c r="J936" i="4"/>
  <c r="J939" i="4"/>
  <c r="J946" i="4"/>
  <c r="J945" i="4"/>
  <c r="J949" i="4"/>
  <c r="J950" i="4"/>
  <c r="J962" i="4"/>
  <c r="J913" i="4"/>
  <c r="J916" i="4"/>
  <c r="J833" i="4"/>
  <c r="J828" i="4"/>
  <c r="J829" i="4"/>
  <c r="J830" i="4"/>
  <c r="J888" i="4"/>
  <c r="J867" i="4"/>
  <c r="J866" i="4"/>
  <c r="J865" i="4"/>
  <c r="J870" i="4"/>
  <c r="J927" i="4"/>
  <c r="J921" i="4"/>
  <c r="J852" i="4"/>
  <c r="J955" i="4"/>
  <c r="J956" i="4"/>
  <c r="J967" i="4"/>
  <c r="J838" i="4"/>
  <c r="H822" i="4" l="1"/>
  <c r="D5" i="5" s="1"/>
  <c r="G822" i="4"/>
  <c r="C5" i="5" s="1"/>
  <c r="J827" i="4"/>
  <c r="J825" i="4" s="1"/>
  <c r="J864" i="4"/>
  <c r="J862" i="4" s="1"/>
  <c r="J931" i="4"/>
  <c r="J954" i="4"/>
  <c r="J952" i="4" s="1"/>
  <c r="J925" i="4"/>
  <c r="J923" i="4" s="1"/>
  <c r="J948" i="4"/>
  <c r="J944" i="4"/>
  <c r="B822" i="4"/>
  <c r="F822" i="4"/>
  <c r="B5" i="5" s="1"/>
  <c r="D805" i="4"/>
  <c r="D804" i="4" s="1"/>
  <c r="E805" i="4"/>
  <c r="E804" i="4" s="1"/>
  <c r="F805" i="4"/>
  <c r="F804" i="4" s="1"/>
  <c r="G805" i="4"/>
  <c r="G804" i="4" s="1"/>
  <c r="H805" i="4"/>
  <c r="H804" i="4" s="1"/>
  <c r="I805" i="4"/>
  <c r="I804" i="4" s="1"/>
  <c r="B805" i="4"/>
  <c r="E793" i="4"/>
  <c r="H793" i="4"/>
  <c r="B793" i="4"/>
  <c r="J801" i="4"/>
  <c r="J798" i="4"/>
  <c r="J789" i="4"/>
  <c r="J790" i="4"/>
  <c r="D785" i="4"/>
  <c r="D784" i="4" s="1"/>
  <c r="E785" i="4"/>
  <c r="E784" i="4" s="1"/>
  <c r="F785" i="4"/>
  <c r="F784" i="4" s="1"/>
  <c r="G785" i="4"/>
  <c r="G784" i="4" s="1"/>
  <c r="H785" i="4"/>
  <c r="H784" i="4" s="1"/>
  <c r="I785" i="4"/>
  <c r="I784" i="4" s="1"/>
  <c r="B785" i="4"/>
  <c r="J779" i="4"/>
  <c r="J781" i="4"/>
  <c r="B761" i="4"/>
  <c r="J772" i="4"/>
  <c r="D767" i="4"/>
  <c r="D765" i="4" s="1"/>
  <c r="E767" i="4"/>
  <c r="E765" i="4" s="1"/>
  <c r="F767" i="4"/>
  <c r="F765" i="4" s="1"/>
  <c r="G767" i="4"/>
  <c r="G765" i="4" s="1"/>
  <c r="H767" i="4"/>
  <c r="H765" i="4" s="1"/>
  <c r="I767" i="4"/>
  <c r="I765" i="4" s="1"/>
  <c r="B767" i="4"/>
  <c r="D761" i="4"/>
  <c r="D759" i="4" s="1"/>
  <c r="E761" i="4"/>
  <c r="E759" i="4" s="1"/>
  <c r="F759" i="4"/>
  <c r="G761" i="4"/>
  <c r="G759" i="4" s="1"/>
  <c r="H759" i="4"/>
  <c r="I761" i="4"/>
  <c r="I759" i="4" s="1"/>
  <c r="H752" i="4"/>
  <c r="H751" i="4" s="1"/>
  <c r="D752" i="4"/>
  <c r="D751" i="4" s="1"/>
  <c r="E752" i="4"/>
  <c r="E751" i="4" s="1"/>
  <c r="F752" i="4"/>
  <c r="F751" i="4" s="1"/>
  <c r="G752" i="4"/>
  <c r="G751" i="4" s="1"/>
  <c r="I752" i="4"/>
  <c r="I751" i="4" s="1"/>
  <c r="B752" i="4"/>
  <c r="D747" i="4"/>
  <c r="E747" i="4"/>
  <c r="F747" i="4"/>
  <c r="G747" i="4"/>
  <c r="H747" i="4"/>
  <c r="I747" i="4"/>
  <c r="B747" i="4"/>
  <c r="D742" i="4"/>
  <c r="E742" i="4"/>
  <c r="F742" i="4"/>
  <c r="G742" i="4"/>
  <c r="H742" i="4"/>
  <c r="I742" i="4"/>
  <c r="B742" i="4"/>
  <c r="J753" i="4"/>
  <c r="J755" i="4"/>
  <c r="J762" i="4"/>
  <c r="J763" i="4"/>
  <c r="J786" i="4"/>
  <c r="J787" i="4"/>
  <c r="J802" i="4"/>
  <c r="J799" i="4"/>
  <c r="J791" i="4"/>
  <c r="J748" i="4"/>
  <c r="J744" i="4"/>
  <c r="J743" i="4"/>
  <c r="J782" i="4"/>
  <c r="J769" i="4"/>
  <c r="J768" i="4"/>
  <c r="J773" i="4"/>
  <c r="J807" i="4"/>
  <c r="J806" i="4"/>
  <c r="J754" i="4"/>
  <c r="E5" i="5" l="1"/>
  <c r="J929" i="4"/>
  <c r="J822" i="4" s="1"/>
  <c r="B765" i="4"/>
  <c r="B759" i="4"/>
  <c r="B784" i="4"/>
  <c r="F741" i="4"/>
  <c r="F738" i="4" s="1"/>
  <c r="B8" i="5" s="1"/>
  <c r="I741" i="4"/>
  <c r="I738" i="4" s="1"/>
  <c r="E741" i="4"/>
  <c r="E738" i="4" s="1"/>
  <c r="J747" i="4"/>
  <c r="H741" i="4"/>
  <c r="H738" i="4" s="1"/>
  <c r="D8" i="5" s="1"/>
  <c r="D741" i="4"/>
  <c r="D738" i="4" s="1"/>
  <c r="B751" i="4"/>
  <c r="B804" i="4"/>
  <c r="J805" i="4"/>
  <c r="J804" i="4" s="1"/>
  <c r="J767" i="4"/>
  <c r="J765" i="4" s="1"/>
  <c r="J742" i="4"/>
  <c r="J785" i="4"/>
  <c r="J784" i="4" s="1"/>
  <c r="J752" i="4"/>
  <c r="J751" i="4" s="1"/>
  <c r="G741" i="4"/>
  <c r="G738" i="4" s="1"/>
  <c r="C8" i="5" s="1"/>
  <c r="J761" i="4"/>
  <c r="J759" i="4" s="1"/>
  <c r="B741" i="4"/>
  <c r="J793" i="4"/>
  <c r="D723" i="4"/>
  <c r="D722" i="4" s="1"/>
  <c r="E723" i="4"/>
  <c r="E722" i="4" s="1"/>
  <c r="F723" i="4"/>
  <c r="F722" i="4" s="1"/>
  <c r="G723" i="4"/>
  <c r="G722" i="4" s="1"/>
  <c r="H723" i="4"/>
  <c r="H722" i="4" s="1"/>
  <c r="I723" i="4"/>
  <c r="I722" i="4" s="1"/>
  <c r="B723" i="4"/>
  <c r="D715" i="4"/>
  <c r="E715" i="4"/>
  <c r="F715" i="4"/>
  <c r="F710" i="4" s="1"/>
  <c r="G715" i="4"/>
  <c r="G710" i="4" s="1"/>
  <c r="H715" i="4"/>
  <c r="H710" i="4" s="1"/>
  <c r="I715" i="4"/>
  <c r="B715" i="4"/>
  <c r="J712" i="4"/>
  <c r="J706" i="4"/>
  <c r="J707" i="4"/>
  <c r="J702" i="4"/>
  <c r="J703" i="4"/>
  <c r="J698" i="4"/>
  <c r="J699" i="4"/>
  <c r="D692" i="4"/>
  <c r="E692" i="4"/>
  <c r="F692" i="4"/>
  <c r="G692" i="4"/>
  <c r="H692" i="4"/>
  <c r="I692" i="4"/>
  <c r="B692" i="4"/>
  <c r="J693" i="4"/>
  <c r="J695" i="4"/>
  <c r="J688" i="4"/>
  <c r="J689" i="4"/>
  <c r="J684" i="4"/>
  <c r="D679" i="4"/>
  <c r="D677" i="4" s="1"/>
  <c r="E679" i="4"/>
  <c r="E677" i="4" s="1"/>
  <c r="F679" i="4"/>
  <c r="F677" i="4" s="1"/>
  <c r="G679" i="4"/>
  <c r="G677" i="4" s="1"/>
  <c r="H679" i="4"/>
  <c r="H677" i="4" s="1"/>
  <c r="I679" i="4"/>
  <c r="I677" i="4" s="1"/>
  <c r="B679" i="4"/>
  <c r="D671" i="4"/>
  <c r="D669" i="4" s="1"/>
  <c r="E671" i="4"/>
  <c r="E669" i="4" s="1"/>
  <c r="F671" i="4"/>
  <c r="F669" i="4" s="1"/>
  <c r="G671" i="4"/>
  <c r="G669" i="4" s="1"/>
  <c r="H671" i="4"/>
  <c r="H669" i="4" s="1"/>
  <c r="I671" i="4"/>
  <c r="I669" i="4" s="1"/>
  <c r="B671" i="4"/>
  <c r="B660" i="4"/>
  <c r="J666" i="4"/>
  <c r="D660" i="4"/>
  <c r="D658" i="4" s="1"/>
  <c r="E660" i="4"/>
  <c r="E658" i="4" s="1"/>
  <c r="F660" i="4"/>
  <c r="F658" i="4" s="1"/>
  <c r="G660" i="4"/>
  <c r="G658" i="4" s="1"/>
  <c r="H660" i="4"/>
  <c r="H658" i="4" s="1"/>
  <c r="I660" i="4"/>
  <c r="I658" i="4" s="1"/>
  <c r="E8" i="5" l="1"/>
  <c r="G655" i="4"/>
  <c r="C7" i="5" s="1"/>
  <c r="J741" i="4"/>
  <c r="F655" i="4"/>
  <c r="B7" i="5" s="1"/>
  <c r="B658" i="4"/>
  <c r="B677" i="4"/>
  <c r="B669" i="4"/>
  <c r="B722" i="4"/>
  <c r="B738" i="4"/>
  <c r="J738" i="4"/>
  <c r="J692" i="4"/>
  <c r="I655" i="4"/>
  <c r="E655" i="4"/>
  <c r="H655" i="4"/>
  <c r="D7" i="5" s="1"/>
  <c r="D655" i="4"/>
  <c r="J673" i="4"/>
  <c r="J690" i="4"/>
  <c r="J700" i="4"/>
  <c r="J713" i="4"/>
  <c r="J716" i="4"/>
  <c r="J717" i="4"/>
  <c r="J720" i="4"/>
  <c r="J719" i="4" s="1"/>
  <c r="J704" i="4"/>
  <c r="J667" i="4"/>
  <c r="J664" i="4"/>
  <c r="J663" i="4"/>
  <c r="J662" i="4"/>
  <c r="J661" i="4"/>
  <c r="J696" i="4"/>
  <c r="J694" i="4"/>
  <c r="J682" i="4"/>
  <c r="J681" i="4"/>
  <c r="J680" i="4"/>
  <c r="J685" i="4"/>
  <c r="J708" i="4"/>
  <c r="J725" i="4"/>
  <c r="J724" i="4"/>
  <c r="J672" i="4"/>
  <c r="J612" i="4"/>
  <c r="J579" i="4"/>
  <c r="E7" i="5" l="1"/>
  <c r="B655" i="4"/>
  <c r="J671" i="4"/>
  <c r="J669" i="4" s="1"/>
  <c r="J723" i="4"/>
  <c r="J722" i="4" s="1"/>
  <c r="J679" i="4"/>
  <c r="J677" i="4" s="1"/>
  <c r="J660" i="4"/>
  <c r="J658" i="4" s="1"/>
  <c r="J715" i="4"/>
  <c r="D575" i="4"/>
  <c r="E575" i="4"/>
  <c r="F575" i="4"/>
  <c r="G575" i="4"/>
  <c r="H575" i="4"/>
  <c r="I575" i="4"/>
  <c r="B575" i="4"/>
  <c r="J655" i="4" l="1"/>
  <c r="J596" i="4"/>
  <c r="J598" i="4"/>
  <c r="D587" i="4"/>
  <c r="D585" i="4" s="1"/>
  <c r="D572" i="4" s="1"/>
  <c r="E587" i="4"/>
  <c r="E585" i="4" s="1"/>
  <c r="E572" i="4" s="1"/>
  <c r="F587" i="4"/>
  <c r="F585" i="4" s="1"/>
  <c r="F572" i="4" s="1"/>
  <c r="B13" i="5" s="1"/>
  <c r="G587" i="4"/>
  <c r="G585" i="4" s="1"/>
  <c r="G572" i="4" s="1"/>
  <c r="C13" i="5" s="1"/>
  <c r="H587" i="4"/>
  <c r="H585" i="4" s="1"/>
  <c r="H572" i="4" s="1"/>
  <c r="D13" i="5" s="1"/>
  <c r="I587" i="4"/>
  <c r="I585" i="4" s="1"/>
  <c r="I572" i="4" s="1"/>
  <c r="B587" i="4"/>
  <c r="J592" i="4"/>
  <c r="J581" i="4"/>
  <c r="J577" i="4"/>
  <c r="E13" i="5" l="1"/>
  <c r="B585" i="4"/>
  <c r="J575" i="4"/>
  <c r="J583" i="4"/>
  <c r="J589" i="4"/>
  <c r="J594" i="4"/>
  <c r="J600" i="4"/>
  <c r="J557" i="4"/>
  <c r="J558" i="4"/>
  <c r="D546" i="4"/>
  <c r="E546" i="4"/>
  <c r="G546" i="4"/>
  <c r="H546" i="4"/>
  <c r="I546" i="4"/>
  <c r="J548" i="4"/>
  <c r="J550" i="4"/>
  <c r="D538" i="4"/>
  <c r="E538" i="4"/>
  <c r="H538" i="4"/>
  <c r="I538" i="4"/>
  <c r="B538" i="4"/>
  <c r="J540" i="4"/>
  <c r="J543" i="4"/>
  <c r="J533" i="4"/>
  <c r="J535" i="4"/>
  <c r="J524" i="4"/>
  <c r="E517" i="4"/>
  <c r="F517" i="4"/>
  <c r="G517" i="4"/>
  <c r="H517" i="4"/>
  <c r="I517" i="4"/>
  <c r="B513" i="4"/>
  <c r="D513" i="4"/>
  <c r="D511" i="4" s="1"/>
  <c r="E513" i="4"/>
  <c r="E511" i="4" s="1"/>
  <c r="F513" i="4"/>
  <c r="F511" i="4" s="1"/>
  <c r="G513" i="4"/>
  <c r="G511" i="4" s="1"/>
  <c r="H513" i="4"/>
  <c r="H511" i="4" s="1"/>
  <c r="I513" i="4"/>
  <c r="I511" i="4" s="1"/>
  <c r="J506" i="4"/>
  <c r="J508" i="4"/>
  <c r="J501" i="4"/>
  <c r="J503" i="4"/>
  <c r="J498" i="4"/>
  <c r="D493" i="4"/>
  <c r="D491" i="4" s="1"/>
  <c r="E493" i="4"/>
  <c r="E491" i="4" s="1"/>
  <c r="F493" i="4"/>
  <c r="F491" i="4" s="1"/>
  <c r="G493" i="4"/>
  <c r="G491" i="4" s="1"/>
  <c r="H493" i="4"/>
  <c r="H491" i="4" s="1"/>
  <c r="I493" i="4"/>
  <c r="I491" i="4" s="1"/>
  <c r="B493" i="4"/>
  <c r="J504" i="4"/>
  <c r="J536" i="4"/>
  <c r="J549" i="4"/>
  <c r="J551" i="4"/>
  <c r="J559" i="4"/>
  <c r="J541" i="4"/>
  <c r="J544" i="4"/>
  <c r="J499" i="4"/>
  <c r="J494" i="4"/>
  <c r="J496" i="4"/>
  <c r="J521" i="4"/>
  <c r="J525" i="4"/>
  <c r="J509" i="4"/>
  <c r="J514" i="4"/>
  <c r="D452" i="4"/>
  <c r="E452" i="4"/>
  <c r="B452" i="4"/>
  <c r="J457" i="4"/>
  <c r="J452" i="4" s="1"/>
  <c r="J447" i="4"/>
  <c r="J449" i="4"/>
  <c r="J442" i="4"/>
  <c r="J444" i="4"/>
  <c r="J437" i="4"/>
  <c r="J439" i="4"/>
  <c r="J434" i="4"/>
  <c r="D430" i="4"/>
  <c r="D428" i="4" s="1"/>
  <c r="E430" i="4"/>
  <c r="E428" i="4" s="1"/>
  <c r="F430" i="4"/>
  <c r="F428" i="4" s="1"/>
  <c r="G430" i="4"/>
  <c r="G428" i="4" s="1"/>
  <c r="G405" i="4" s="1"/>
  <c r="C14" i="5" s="1"/>
  <c r="H430" i="4"/>
  <c r="H428" i="4" s="1"/>
  <c r="H405" i="4" s="1"/>
  <c r="D14" i="5" s="1"/>
  <c r="I430" i="4"/>
  <c r="I428" i="4" s="1"/>
  <c r="I405" i="4" s="1"/>
  <c r="J423" i="4"/>
  <c r="J425" i="4"/>
  <c r="B415" i="4"/>
  <c r="D415" i="4"/>
  <c r="D413" i="4" s="1"/>
  <c r="E415" i="4"/>
  <c r="E413" i="4" s="1"/>
  <c r="F415" i="4"/>
  <c r="F413" i="4" s="1"/>
  <c r="J408" i="4"/>
  <c r="J410" i="4"/>
  <c r="I488" i="4" l="1"/>
  <c r="D11" i="5"/>
  <c r="G488" i="4"/>
  <c r="C11" i="5" s="1"/>
  <c r="B511" i="4"/>
  <c r="B428" i="4"/>
  <c r="B413" i="4"/>
  <c r="B491" i="4"/>
  <c r="F488" i="4"/>
  <c r="B11" i="5" s="1"/>
  <c r="F405" i="4"/>
  <c r="B14" i="5" s="1"/>
  <c r="E14" i="5" s="1"/>
  <c r="B572" i="4"/>
  <c r="J513" i="4"/>
  <c r="J511" i="4" s="1"/>
  <c r="J538" i="4"/>
  <c r="J587" i="4"/>
  <c r="J585" i="4" s="1"/>
  <c r="J572" i="4" s="1"/>
  <c r="J546" i="4"/>
  <c r="J493" i="4"/>
  <c r="J491" i="4" s="1"/>
  <c r="E488" i="4"/>
  <c r="D488" i="4"/>
  <c r="E405" i="4"/>
  <c r="D405" i="4"/>
  <c r="E11" i="5" l="1"/>
  <c r="B488" i="4"/>
  <c r="B405" i="4"/>
  <c r="J488" i="4"/>
  <c r="J416" i="4"/>
  <c r="J431" i="4"/>
  <c r="J435" i="4"/>
  <c r="J426" i="4"/>
  <c r="J445" i="4"/>
  <c r="J411" i="4"/>
  <c r="J440" i="4"/>
  <c r="J450" i="4"/>
  <c r="B383" i="4"/>
  <c r="B377" i="4"/>
  <c r="B357" i="4"/>
  <c r="B345" i="4"/>
  <c r="B336" i="4"/>
  <c r="B323" i="4"/>
  <c r="B311" i="4"/>
  <c r="B318" i="4"/>
  <c r="B372" i="4" l="1"/>
  <c r="J430" i="4"/>
  <c r="J428" i="4" s="1"/>
  <c r="J415" i="4"/>
  <c r="J413" i="4" s="1"/>
  <c r="B310" i="4"/>
  <c r="J405" i="4" l="1"/>
  <c r="J390" i="4"/>
  <c r="J391" i="4"/>
  <c r="D383" i="4"/>
  <c r="E383" i="4"/>
  <c r="F383" i="4"/>
  <c r="G383" i="4"/>
  <c r="H383" i="4"/>
  <c r="I383" i="4"/>
  <c r="J384" i="4"/>
  <c r="J386" i="4"/>
  <c r="J380" i="4"/>
  <c r="D377" i="4"/>
  <c r="D372" i="4" s="1"/>
  <c r="E377" i="4"/>
  <c r="E372" i="4" s="1"/>
  <c r="F377" i="4"/>
  <c r="F372" i="4" s="1"/>
  <c r="G377" i="4"/>
  <c r="G372" i="4" s="1"/>
  <c r="H377" i="4"/>
  <c r="H372" i="4" s="1"/>
  <c r="I377" i="4"/>
  <c r="I372" i="4" s="1"/>
  <c r="J373" i="4"/>
  <c r="J375" i="4"/>
  <c r="J368" i="4"/>
  <c r="J369" i="4"/>
  <c r="D345" i="4"/>
  <c r="E345" i="4"/>
  <c r="F345" i="4"/>
  <c r="G345" i="4"/>
  <c r="H345" i="4"/>
  <c r="I345" i="4"/>
  <c r="J364" i="4"/>
  <c r="J365" i="4"/>
  <c r="D357" i="4"/>
  <c r="E357" i="4"/>
  <c r="F357" i="4"/>
  <c r="H357" i="4"/>
  <c r="I357" i="4"/>
  <c r="J361" i="4"/>
  <c r="J358" i="4"/>
  <c r="J353" i="4"/>
  <c r="J354" i="4"/>
  <c r="J350" i="4"/>
  <c r="J348" i="4"/>
  <c r="J346" i="4"/>
  <c r="D341" i="4"/>
  <c r="E341" i="4"/>
  <c r="F341" i="4"/>
  <c r="G341" i="4"/>
  <c r="H341" i="4"/>
  <c r="I341" i="4"/>
  <c r="B341" i="4"/>
  <c r="D336" i="4"/>
  <c r="E336" i="4"/>
  <c r="F336" i="4"/>
  <c r="G336" i="4"/>
  <c r="H336" i="4"/>
  <c r="I336" i="4"/>
  <c r="D332" i="4"/>
  <c r="E332" i="4"/>
  <c r="F332" i="4"/>
  <c r="G332" i="4"/>
  <c r="H332" i="4"/>
  <c r="I332" i="4"/>
  <c r="B332" i="4"/>
  <c r="D330" i="4"/>
  <c r="E330" i="4"/>
  <c r="F330" i="4"/>
  <c r="G330" i="4"/>
  <c r="H330" i="4"/>
  <c r="I330" i="4"/>
  <c r="B330" i="4"/>
  <c r="D326" i="4"/>
  <c r="E326" i="4"/>
  <c r="F326" i="4"/>
  <c r="G326" i="4"/>
  <c r="H326" i="4"/>
  <c r="I326" i="4"/>
  <c r="B326" i="4"/>
  <c r="D323" i="4"/>
  <c r="E323" i="4"/>
  <c r="F323" i="4"/>
  <c r="G323" i="4"/>
  <c r="H323" i="4"/>
  <c r="I323" i="4"/>
  <c r="D318" i="4"/>
  <c r="E318" i="4"/>
  <c r="F318" i="4"/>
  <c r="G318" i="4"/>
  <c r="H318" i="4"/>
  <c r="I318" i="4"/>
  <c r="B329" i="4" l="1"/>
  <c r="B335" i="4"/>
  <c r="B322" i="4"/>
  <c r="I335" i="4"/>
  <c r="E335" i="4"/>
  <c r="I322" i="4"/>
  <c r="E322" i="4"/>
  <c r="G329" i="4"/>
  <c r="H335" i="4"/>
  <c r="D335" i="4"/>
  <c r="H322" i="4"/>
  <c r="G335" i="4"/>
  <c r="G322" i="4"/>
  <c r="I329" i="4"/>
  <c r="E329" i="4"/>
  <c r="D322" i="4"/>
  <c r="F329" i="4"/>
  <c r="F322" i="4"/>
  <c r="J383" i="4"/>
  <c r="F335" i="4"/>
  <c r="J357" i="4"/>
  <c r="H329" i="4"/>
  <c r="D329" i="4"/>
  <c r="J345" i="4"/>
  <c r="D311" i="4"/>
  <c r="D310" i="4" s="1"/>
  <c r="E311" i="4"/>
  <c r="E310" i="4" s="1"/>
  <c r="F311" i="4"/>
  <c r="F310" i="4" s="1"/>
  <c r="G311" i="4"/>
  <c r="G310" i="4" s="1"/>
  <c r="H311" i="4"/>
  <c r="H310" i="4" s="1"/>
  <c r="I311" i="4"/>
  <c r="I310" i="4" s="1"/>
  <c r="G307" i="4" l="1"/>
  <c r="C6" i="5" s="1"/>
  <c r="B307" i="4"/>
  <c r="I307" i="4"/>
  <c r="E307" i="4"/>
  <c r="F307" i="4"/>
  <c r="B6" i="5" s="1"/>
  <c r="H307" i="4"/>
  <c r="D6" i="5" s="1"/>
  <c r="D307" i="4"/>
  <c r="J324" i="4"/>
  <c r="J327" i="4"/>
  <c r="J326" i="4" s="1"/>
  <c r="J347" i="4"/>
  <c r="J351" i="4"/>
  <c r="J349" i="4"/>
  <c r="J355" i="4"/>
  <c r="J374" i="4"/>
  <c r="J376" i="4"/>
  <c r="J379" i="4"/>
  <c r="J378" i="4"/>
  <c r="J381" i="4"/>
  <c r="J359" i="4"/>
  <c r="J362" i="4"/>
  <c r="J320" i="4"/>
  <c r="J315" i="4"/>
  <c r="J314" i="4"/>
  <c r="J313" i="4"/>
  <c r="J316" i="4"/>
  <c r="J312" i="4"/>
  <c r="J338" i="4"/>
  <c r="J337" i="4"/>
  <c r="J342" i="4"/>
  <c r="J341" i="4" s="1"/>
  <c r="J339" i="4"/>
  <c r="J370" i="4"/>
  <c r="J366" i="4"/>
  <c r="J333" i="4"/>
  <c r="J332" i="4" s="1"/>
  <c r="J331" i="4"/>
  <c r="J330" i="4" s="1"/>
  <c r="J385" i="4"/>
  <c r="J388" i="4"/>
  <c r="J392" i="4"/>
  <c r="J325" i="4"/>
  <c r="J323" i="4" l="1"/>
  <c r="J322" i="4" s="1"/>
  <c r="E6" i="5"/>
  <c r="J377" i="4"/>
  <c r="J372" i="4" s="1"/>
  <c r="J318" i="4"/>
  <c r="J329" i="4"/>
  <c r="J311" i="4"/>
  <c r="J336" i="4"/>
  <c r="J335" i="4" s="1"/>
  <c r="J241" i="4"/>
  <c r="J292" i="4"/>
  <c r="J291" i="4"/>
  <c r="J287" i="4"/>
  <c r="J288" i="4"/>
  <c r="D283" i="4"/>
  <c r="D280" i="4" s="1"/>
  <c r="E283" i="4"/>
  <c r="E280" i="4" s="1"/>
  <c r="F283" i="4"/>
  <c r="G283" i="4"/>
  <c r="G280" i="4" s="1"/>
  <c r="H283" i="4"/>
  <c r="H280" i="4" s="1"/>
  <c r="I283" i="4"/>
  <c r="I280" i="4" s="1"/>
  <c r="B283" i="4"/>
  <c r="J281" i="4"/>
  <c r="J277" i="4"/>
  <c r="D273" i="4"/>
  <c r="D268" i="4" s="1"/>
  <c r="E273" i="4"/>
  <c r="E268" i="4" s="1"/>
  <c r="F273" i="4"/>
  <c r="F268" i="4" s="1"/>
  <c r="G273" i="4"/>
  <c r="G268" i="4" s="1"/>
  <c r="H273" i="4"/>
  <c r="H268" i="4" s="1"/>
  <c r="I273" i="4"/>
  <c r="I268" i="4" s="1"/>
  <c r="B273" i="4"/>
  <c r="J271" i="4"/>
  <c r="J269" i="4"/>
  <c r="J264" i="4"/>
  <c r="J265" i="4"/>
  <c r="J260" i="4"/>
  <c r="J261" i="4"/>
  <c r="J256" i="4"/>
  <c r="J257" i="4"/>
  <c r="J252" i="4"/>
  <c r="J253" i="4"/>
  <c r="J249" i="4"/>
  <c r="D246" i="4"/>
  <c r="E246" i="4"/>
  <c r="F246" i="4"/>
  <c r="H246" i="4"/>
  <c r="H234" i="4" s="1"/>
  <c r="I246" i="4"/>
  <c r="B246" i="4"/>
  <c r="J242" i="4"/>
  <c r="D235" i="4"/>
  <c r="E235" i="4"/>
  <c r="F235" i="4"/>
  <c r="I235" i="4"/>
  <c r="B235" i="4"/>
  <c r="D230" i="4"/>
  <c r="E230" i="4"/>
  <c r="F230" i="4"/>
  <c r="G230" i="4"/>
  <c r="G223" i="4" s="1"/>
  <c r="H230" i="4"/>
  <c r="I230" i="4"/>
  <c r="B230" i="4"/>
  <c r="D224" i="4"/>
  <c r="E224" i="4"/>
  <c r="F224" i="4"/>
  <c r="H224" i="4"/>
  <c r="I224" i="4"/>
  <c r="B224" i="4"/>
  <c r="D220" i="4"/>
  <c r="D219" i="4" s="1"/>
  <c r="E220" i="4"/>
  <c r="E219" i="4" s="1"/>
  <c r="F220" i="4"/>
  <c r="F219" i="4" s="1"/>
  <c r="G220" i="4"/>
  <c r="G219" i="4" s="1"/>
  <c r="H220" i="4"/>
  <c r="H219" i="4" s="1"/>
  <c r="I220" i="4"/>
  <c r="I219" i="4" s="1"/>
  <c r="B220" i="4"/>
  <c r="D216" i="4"/>
  <c r="D215" i="4" s="1"/>
  <c r="E216" i="4"/>
  <c r="E215" i="4" s="1"/>
  <c r="F216" i="4"/>
  <c r="F215" i="4" s="1"/>
  <c r="G216" i="4"/>
  <c r="G215" i="4" s="1"/>
  <c r="H216" i="4"/>
  <c r="I216" i="4"/>
  <c r="I215" i="4" s="1"/>
  <c r="B216" i="4"/>
  <c r="D212" i="4"/>
  <c r="E212" i="4"/>
  <c r="F212" i="4"/>
  <c r="G212" i="4"/>
  <c r="H212" i="4"/>
  <c r="I212" i="4"/>
  <c r="B212" i="4"/>
  <c r="D204" i="4"/>
  <c r="E204" i="4"/>
  <c r="F204" i="4"/>
  <c r="G204" i="4"/>
  <c r="G198" i="4" s="1"/>
  <c r="H204" i="4"/>
  <c r="I204" i="4"/>
  <c r="B204" i="4"/>
  <c r="D199" i="4"/>
  <c r="E199" i="4"/>
  <c r="F199" i="4"/>
  <c r="H199" i="4"/>
  <c r="I199" i="4"/>
  <c r="B199" i="4"/>
  <c r="F234" i="4" l="1"/>
  <c r="F198" i="4"/>
  <c r="I234" i="4"/>
  <c r="H223" i="4"/>
  <c r="B215" i="4"/>
  <c r="B198" i="4"/>
  <c r="E198" i="4"/>
  <c r="G195" i="4"/>
  <c r="C10" i="5" s="1"/>
  <c r="F223" i="4"/>
  <c r="I198" i="4"/>
  <c r="B223" i="4"/>
  <c r="E223" i="4"/>
  <c r="B219" i="4"/>
  <c r="I223" i="4"/>
  <c r="B268" i="4"/>
  <c r="H215" i="4"/>
  <c r="F280" i="4"/>
  <c r="J310" i="4"/>
  <c r="J307" i="4" s="1"/>
  <c r="D198" i="4"/>
  <c r="E234" i="4"/>
  <c r="B234" i="4"/>
  <c r="D223" i="4"/>
  <c r="D234" i="4"/>
  <c r="H198" i="4"/>
  <c r="J209" i="4"/>
  <c r="J213" i="4"/>
  <c r="J212" i="4" s="1"/>
  <c r="J221" i="4"/>
  <c r="J220" i="4" s="1"/>
  <c r="J219" i="4" s="1"/>
  <c r="J237" i="4"/>
  <c r="J238" i="4"/>
  <c r="J247" i="4"/>
  <c r="J248" i="4"/>
  <c r="J250" i="4"/>
  <c r="J254" i="4"/>
  <c r="J270" i="4"/>
  <c r="J272" i="4"/>
  <c r="J275" i="4"/>
  <c r="J274" i="4"/>
  <c r="J278" i="4"/>
  <c r="J293" i="4"/>
  <c r="J258" i="4"/>
  <c r="J205" i="4"/>
  <c r="J204" i="4" s="1"/>
  <c r="J200" i="4"/>
  <c r="J202" i="4"/>
  <c r="J203" i="4"/>
  <c r="J201" i="4"/>
  <c r="J229" i="4"/>
  <c r="J228" i="4"/>
  <c r="J226" i="4"/>
  <c r="J225" i="4"/>
  <c r="J231" i="4"/>
  <c r="J230" i="4" s="1"/>
  <c r="J227" i="4"/>
  <c r="J266" i="4"/>
  <c r="J262" i="4"/>
  <c r="J217" i="4"/>
  <c r="J216" i="4" s="1"/>
  <c r="J215" i="4" s="1"/>
  <c r="J282" i="4"/>
  <c r="J284" i="4"/>
  <c r="J283" i="4" s="1"/>
  <c r="J280" i="4" s="1"/>
  <c r="J289" i="4"/>
  <c r="J210" i="4"/>
  <c r="F195" i="4" l="1"/>
  <c r="H195" i="4"/>
  <c r="D10" i="5" s="1"/>
  <c r="B195" i="4"/>
  <c r="B10" i="5"/>
  <c r="I195" i="4"/>
  <c r="E195" i="4"/>
  <c r="D195" i="4"/>
  <c r="J199" i="4"/>
  <c r="J198" i="4" s="1"/>
  <c r="J224" i="4"/>
  <c r="J223" i="4" s="1"/>
  <c r="J273" i="4"/>
  <c r="J268" i="4" s="1"/>
  <c r="J235" i="4"/>
  <c r="J246" i="4"/>
  <c r="D180" i="4"/>
  <c r="D179" i="4" s="1"/>
  <c r="E180" i="4"/>
  <c r="E179" i="4" s="1"/>
  <c r="F180" i="4"/>
  <c r="F179" i="4" s="1"/>
  <c r="G180" i="4"/>
  <c r="G179" i="4" s="1"/>
  <c r="H180" i="4"/>
  <c r="H179" i="4" s="1"/>
  <c r="I180" i="4"/>
  <c r="I179" i="4" s="1"/>
  <c r="B180" i="4"/>
  <c r="D176" i="4"/>
  <c r="D175" i="4" s="1"/>
  <c r="E176" i="4"/>
  <c r="E175" i="4" s="1"/>
  <c r="F176" i="4"/>
  <c r="F175" i="4" s="1"/>
  <c r="G176" i="4"/>
  <c r="G175" i="4" s="1"/>
  <c r="H176" i="4"/>
  <c r="H175" i="4" s="1"/>
  <c r="I176" i="4"/>
  <c r="I175" i="4" s="1"/>
  <c r="B176" i="4"/>
  <c r="D172" i="4"/>
  <c r="D171" i="4" s="1"/>
  <c r="E172" i="4"/>
  <c r="E171" i="4" s="1"/>
  <c r="F172" i="4"/>
  <c r="F171" i="4" s="1"/>
  <c r="G172" i="4"/>
  <c r="G171" i="4" s="1"/>
  <c r="H172" i="4"/>
  <c r="H171" i="4" s="1"/>
  <c r="I172" i="4"/>
  <c r="I171" i="4" s="1"/>
  <c r="J172" i="4"/>
  <c r="J171" i="4" s="1"/>
  <c r="B172" i="4"/>
  <c r="D164" i="4"/>
  <c r="E164" i="4"/>
  <c r="F164" i="4"/>
  <c r="G164" i="4"/>
  <c r="H164" i="4"/>
  <c r="I164" i="4"/>
  <c r="B164" i="4"/>
  <c r="D168" i="4"/>
  <c r="E168" i="4"/>
  <c r="F168" i="4"/>
  <c r="G168" i="4"/>
  <c r="H168" i="4"/>
  <c r="I168" i="4"/>
  <c r="B168" i="4"/>
  <c r="D166" i="4"/>
  <c r="E166" i="4"/>
  <c r="F166" i="4"/>
  <c r="G166" i="4"/>
  <c r="H166" i="4"/>
  <c r="I166" i="4"/>
  <c r="B166" i="4"/>
  <c r="D162" i="4"/>
  <c r="E162" i="4"/>
  <c r="F162" i="4"/>
  <c r="G162" i="4"/>
  <c r="H162" i="4"/>
  <c r="I162" i="4"/>
  <c r="B162" i="4"/>
  <c r="D160" i="4"/>
  <c r="E160" i="4"/>
  <c r="F160" i="4"/>
  <c r="G160" i="4"/>
  <c r="H160" i="4"/>
  <c r="I160" i="4"/>
  <c r="B160" i="4"/>
  <c r="D156" i="4"/>
  <c r="D155" i="4" s="1"/>
  <c r="E156" i="4"/>
  <c r="E155" i="4" s="1"/>
  <c r="F156" i="4"/>
  <c r="F155" i="4" s="1"/>
  <c r="G156" i="4"/>
  <c r="G155" i="4" s="1"/>
  <c r="H156" i="4"/>
  <c r="H155" i="4" s="1"/>
  <c r="I156" i="4"/>
  <c r="I155" i="4" s="1"/>
  <c r="B156" i="4"/>
  <c r="D152" i="4"/>
  <c r="E152" i="4"/>
  <c r="F152" i="4"/>
  <c r="G152" i="4"/>
  <c r="H152" i="4"/>
  <c r="I152" i="4"/>
  <c r="B152" i="4"/>
  <c r="D150" i="4"/>
  <c r="E150" i="4"/>
  <c r="F150" i="4"/>
  <c r="G150" i="4"/>
  <c r="H150" i="4"/>
  <c r="I150" i="4"/>
  <c r="B150" i="4"/>
  <c r="D146" i="4"/>
  <c r="D145" i="4" s="1"/>
  <c r="E146" i="4"/>
  <c r="E145" i="4" s="1"/>
  <c r="F146" i="4"/>
  <c r="F145" i="4" s="1"/>
  <c r="G146" i="4"/>
  <c r="G145" i="4" s="1"/>
  <c r="H146" i="4"/>
  <c r="H145" i="4" s="1"/>
  <c r="I146" i="4"/>
  <c r="I145" i="4" s="1"/>
  <c r="B146" i="4"/>
  <c r="D140" i="4"/>
  <c r="E140" i="4"/>
  <c r="F140" i="4"/>
  <c r="G140" i="4"/>
  <c r="H140" i="4"/>
  <c r="I140" i="4"/>
  <c r="B140" i="4"/>
  <c r="D142" i="4"/>
  <c r="E142" i="4"/>
  <c r="F142" i="4"/>
  <c r="G142" i="4"/>
  <c r="H142" i="4"/>
  <c r="I142" i="4"/>
  <c r="B142" i="4"/>
  <c r="D135" i="4"/>
  <c r="E135" i="4"/>
  <c r="G135" i="4"/>
  <c r="H135" i="4"/>
  <c r="I135" i="4"/>
  <c r="B135" i="4"/>
  <c r="D131" i="4"/>
  <c r="E131" i="4"/>
  <c r="G131" i="4"/>
  <c r="H131" i="4"/>
  <c r="I131" i="4"/>
  <c r="B131" i="4"/>
  <c r="D127" i="4"/>
  <c r="D126" i="4" s="1"/>
  <c r="E127" i="4"/>
  <c r="E126" i="4" s="1"/>
  <c r="F127" i="4"/>
  <c r="F126" i="4" s="1"/>
  <c r="G127" i="4"/>
  <c r="G126" i="4" s="1"/>
  <c r="H127" i="4"/>
  <c r="H126" i="4" s="1"/>
  <c r="I127" i="4"/>
  <c r="I126" i="4" s="1"/>
  <c r="B127" i="4"/>
  <c r="D123" i="4"/>
  <c r="E123" i="4"/>
  <c r="F123" i="4"/>
  <c r="G123" i="4"/>
  <c r="H123" i="4"/>
  <c r="I123" i="4"/>
  <c r="B123" i="4"/>
  <c r="D121" i="4"/>
  <c r="E121" i="4"/>
  <c r="F121" i="4"/>
  <c r="G121" i="4"/>
  <c r="G120" i="4" s="1"/>
  <c r="H121" i="4"/>
  <c r="I121" i="4"/>
  <c r="B121" i="4"/>
  <c r="D117" i="4"/>
  <c r="E117" i="4"/>
  <c r="F117" i="4"/>
  <c r="F111" i="4" s="1"/>
  <c r="G117" i="4"/>
  <c r="H117" i="4"/>
  <c r="I117" i="4"/>
  <c r="B117" i="4"/>
  <c r="D112" i="4"/>
  <c r="E112" i="4"/>
  <c r="G112" i="4"/>
  <c r="H112" i="4"/>
  <c r="I112" i="4"/>
  <c r="B112" i="4"/>
  <c r="G159" i="4" l="1"/>
  <c r="E10" i="5"/>
  <c r="I159" i="4"/>
  <c r="H159" i="4"/>
  <c r="D159" i="4"/>
  <c r="B159" i="4"/>
  <c r="G111" i="4"/>
  <c r="I130" i="4"/>
  <c r="D130" i="4"/>
  <c r="I120" i="4"/>
  <c r="E120" i="4"/>
  <c r="E130" i="4"/>
  <c r="B130" i="4"/>
  <c r="B179" i="4"/>
  <c r="H120" i="4"/>
  <c r="D120" i="4"/>
  <c r="B126" i="4"/>
  <c r="B149" i="4"/>
  <c r="F149" i="4"/>
  <c r="B171" i="4"/>
  <c r="B175" i="4"/>
  <c r="B111" i="4"/>
  <c r="E111" i="4"/>
  <c r="H130" i="4"/>
  <c r="B145" i="4"/>
  <c r="I149" i="4"/>
  <c r="E149" i="4"/>
  <c r="F159" i="4"/>
  <c r="I111" i="4"/>
  <c r="F120" i="4"/>
  <c r="G130" i="4"/>
  <c r="F139" i="4"/>
  <c r="H149" i="4"/>
  <c r="D149" i="4"/>
  <c r="B155" i="4"/>
  <c r="E159" i="4"/>
  <c r="J234" i="4"/>
  <c r="J195" i="4" s="1"/>
  <c r="B139" i="4"/>
  <c r="I139" i="4"/>
  <c r="E139" i="4"/>
  <c r="H139" i="4"/>
  <c r="D139" i="4"/>
  <c r="H111" i="4"/>
  <c r="D111" i="4"/>
  <c r="B120" i="4"/>
  <c r="J124" i="4"/>
  <c r="J123" i="4" s="1"/>
  <c r="J128" i="4"/>
  <c r="J127" i="4" s="1"/>
  <c r="J126" i="4" s="1"/>
  <c r="J141" i="4"/>
  <c r="J140" i="4" s="1"/>
  <c r="J143" i="4"/>
  <c r="J142" i="4" s="1"/>
  <c r="J147" i="4"/>
  <c r="J146" i="4" s="1"/>
  <c r="J145" i="4" s="1"/>
  <c r="J161" i="4"/>
  <c r="J160" i="4" s="1"/>
  <c r="J163" i="4"/>
  <c r="J162" i="4" s="1"/>
  <c r="J167" i="4"/>
  <c r="J166" i="4" s="1"/>
  <c r="J169" i="4"/>
  <c r="J168" i="4" s="1"/>
  <c r="J164" i="4"/>
  <c r="J176" i="4"/>
  <c r="J175" i="4" s="1"/>
  <c r="J181" i="4"/>
  <c r="J180" i="4" s="1"/>
  <c r="J179" i="4" s="1"/>
  <c r="J151" i="4"/>
  <c r="J150" i="4" s="1"/>
  <c r="J153" i="4"/>
  <c r="J152" i="4" s="1"/>
  <c r="J118" i="4"/>
  <c r="J117" i="4" s="1"/>
  <c r="J113" i="4"/>
  <c r="J114" i="4"/>
  <c r="J116" i="4"/>
  <c r="J134" i="4"/>
  <c r="J133" i="4"/>
  <c r="J132" i="4"/>
  <c r="J136" i="4"/>
  <c r="J135" i="4" s="1"/>
  <c r="J157" i="4"/>
  <c r="J156" i="4" s="1"/>
  <c r="J155" i="4" s="1"/>
  <c r="J122" i="4"/>
  <c r="J121" i="4" s="1"/>
  <c r="I108" i="4" l="1"/>
  <c r="H108" i="4"/>
  <c r="D12" i="5" s="1"/>
  <c r="G108" i="4"/>
  <c r="C12" i="5" s="1"/>
  <c r="F108" i="4"/>
  <c r="B12" i="5" s="1"/>
  <c r="E108" i="4"/>
  <c r="J120" i="4"/>
  <c r="D108" i="4"/>
  <c r="J159" i="4"/>
  <c r="B108" i="4"/>
  <c r="J112" i="4"/>
  <c r="J111" i="4" s="1"/>
  <c r="J149" i="4"/>
  <c r="J131" i="4"/>
  <c r="J130" i="4" s="1"/>
  <c r="J139" i="4"/>
  <c r="D92" i="4"/>
  <c r="D91" i="4" s="1"/>
  <c r="E92" i="4"/>
  <c r="E91" i="4" s="1"/>
  <c r="F92" i="4"/>
  <c r="F91" i="4" s="1"/>
  <c r="G92" i="4"/>
  <c r="G91" i="4" s="1"/>
  <c r="H92" i="4"/>
  <c r="H91" i="4" s="1"/>
  <c r="I92" i="4"/>
  <c r="I91" i="4" s="1"/>
  <c r="B92" i="4"/>
  <c r="D88" i="4"/>
  <c r="D87" i="4" s="1"/>
  <c r="E88" i="4"/>
  <c r="E87" i="4" s="1"/>
  <c r="F88" i="4"/>
  <c r="F87" i="4" s="1"/>
  <c r="G88" i="4"/>
  <c r="G87" i="4" s="1"/>
  <c r="H88" i="4"/>
  <c r="H87" i="4" s="1"/>
  <c r="I88" i="4"/>
  <c r="I87" i="4" s="1"/>
  <c r="B88" i="4"/>
  <c r="D83" i="4"/>
  <c r="D82" i="4" s="1"/>
  <c r="E83" i="4"/>
  <c r="E82" i="4" s="1"/>
  <c r="G83" i="4"/>
  <c r="G82" i="4" s="1"/>
  <c r="H83" i="4"/>
  <c r="H82" i="4" s="1"/>
  <c r="I83" i="4"/>
  <c r="I82" i="4" s="1"/>
  <c r="B83" i="4"/>
  <c r="D79" i="4"/>
  <c r="E79" i="4"/>
  <c r="F79" i="4"/>
  <c r="G79" i="4"/>
  <c r="H79" i="4"/>
  <c r="I79" i="4"/>
  <c r="B79" i="4"/>
  <c r="D77" i="4"/>
  <c r="E77" i="4"/>
  <c r="F77" i="4"/>
  <c r="G77" i="4"/>
  <c r="H77" i="4"/>
  <c r="I77" i="4"/>
  <c r="B77" i="4"/>
  <c r="D75" i="4"/>
  <c r="E75" i="4"/>
  <c r="F75" i="4"/>
  <c r="G75" i="4"/>
  <c r="H75" i="4"/>
  <c r="I75" i="4"/>
  <c r="B75" i="4"/>
  <c r="D71" i="4"/>
  <c r="D70" i="4" s="1"/>
  <c r="E71" i="4"/>
  <c r="E70" i="4" s="1"/>
  <c r="F71" i="4"/>
  <c r="F70" i="4" s="1"/>
  <c r="G71" i="4"/>
  <c r="G70" i="4" s="1"/>
  <c r="H71" i="4"/>
  <c r="H70" i="4" s="1"/>
  <c r="I71" i="4"/>
  <c r="I70" i="4" s="1"/>
  <c r="B71" i="4"/>
  <c r="D67" i="4"/>
  <c r="D66" i="4" s="1"/>
  <c r="E67" i="4"/>
  <c r="E66" i="4" s="1"/>
  <c r="F67" i="4"/>
  <c r="F66" i="4" s="1"/>
  <c r="G67" i="4"/>
  <c r="G66" i="4" s="1"/>
  <c r="H67" i="4"/>
  <c r="H66" i="4" s="1"/>
  <c r="I67" i="4"/>
  <c r="I66" i="4" s="1"/>
  <c r="B67" i="4"/>
  <c r="D63" i="4"/>
  <c r="D62" i="4" s="1"/>
  <c r="E63" i="4"/>
  <c r="E62" i="4" s="1"/>
  <c r="G63" i="4"/>
  <c r="G62" i="4" s="1"/>
  <c r="H63" i="4"/>
  <c r="H62" i="4" s="1"/>
  <c r="I63" i="4"/>
  <c r="I62" i="4" s="1"/>
  <c r="B63" i="4"/>
  <c r="D59" i="4"/>
  <c r="E59" i="4"/>
  <c r="F59" i="4"/>
  <c r="G59" i="4"/>
  <c r="G56" i="4" s="1"/>
  <c r="H59" i="4"/>
  <c r="I59" i="4"/>
  <c r="B59" i="4"/>
  <c r="D57" i="4"/>
  <c r="E57" i="4"/>
  <c r="F57" i="4"/>
  <c r="G57" i="4"/>
  <c r="H57" i="4"/>
  <c r="I57" i="4"/>
  <c r="B57" i="4"/>
  <c r="D53" i="4"/>
  <c r="E53" i="4"/>
  <c r="G53" i="4"/>
  <c r="G48" i="4" s="1"/>
  <c r="H53" i="4"/>
  <c r="I53" i="4"/>
  <c r="B53" i="4"/>
  <c r="D49" i="4"/>
  <c r="E49" i="4"/>
  <c r="H49" i="4"/>
  <c r="I49" i="4"/>
  <c r="B49" i="4"/>
  <c r="D44" i="4"/>
  <c r="E44" i="4"/>
  <c r="F44" i="4"/>
  <c r="F39" i="4" s="1"/>
  <c r="G44" i="4"/>
  <c r="H44" i="4"/>
  <c r="I44" i="4"/>
  <c r="B44" i="4"/>
  <c r="D40" i="4"/>
  <c r="B40" i="4"/>
  <c r="E40" i="4"/>
  <c r="G40" i="4"/>
  <c r="H40" i="4"/>
  <c r="I40" i="4"/>
  <c r="D36" i="4"/>
  <c r="D35" i="4" s="1"/>
  <c r="E36" i="4"/>
  <c r="E35" i="4" s="1"/>
  <c r="G36" i="4"/>
  <c r="G35" i="4" s="1"/>
  <c r="H36" i="4"/>
  <c r="H35" i="4" s="1"/>
  <c r="I36" i="4"/>
  <c r="I35" i="4" s="1"/>
  <c r="B36" i="4"/>
  <c r="D31" i="4"/>
  <c r="D30" i="4" s="1"/>
  <c r="E31" i="4"/>
  <c r="E30" i="4" s="1"/>
  <c r="G31" i="4"/>
  <c r="G30" i="4" s="1"/>
  <c r="H31" i="4"/>
  <c r="H30" i="4" s="1"/>
  <c r="I31" i="4"/>
  <c r="I30" i="4" s="1"/>
  <c r="B31" i="4"/>
  <c r="D27" i="4"/>
  <c r="D26" i="4" s="1"/>
  <c r="E27" i="4"/>
  <c r="E26" i="4" s="1"/>
  <c r="G27" i="4"/>
  <c r="G26" i="4" s="1"/>
  <c r="H27" i="4"/>
  <c r="H26" i="4" s="1"/>
  <c r="I27" i="4"/>
  <c r="I26" i="4" s="1"/>
  <c r="J24" i="4"/>
  <c r="J23" i="4" s="1"/>
  <c r="D23" i="4"/>
  <c r="E23" i="4"/>
  <c r="F23" i="4"/>
  <c r="F15" i="4" s="1"/>
  <c r="G23" i="4"/>
  <c r="H23" i="4"/>
  <c r="I23" i="4"/>
  <c r="B23" i="4"/>
  <c r="D17" i="4"/>
  <c r="E17" i="4"/>
  <c r="G17" i="4"/>
  <c r="H17" i="4"/>
  <c r="I17" i="4"/>
  <c r="B17" i="4"/>
  <c r="G74" i="4" l="1"/>
  <c r="I74" i="4"/>
  <c r="E12" i="5"/>
  <c r="H48" i="4"/>
  <c r="F74" i="4"/>
  <c r="B62" i="4"/>
  <c r="B74" i="4"/>
  <c r="B15" i="4"/>
  <c r="B30" i="4"/>
  <c r="B70" i="4"/>
  <c r="E74" i="4"/>
  <c r="B82" i="4"/>
  <c r="B48" i="4"/>
  <c r="B56" i="4"/>
  <c r="F56" i="4"/>
  <c r="B66" i="4"/>
  <c r="H74" i="4"/>
  <c r="D74" i="4"/>
  <c r="B91" i="4"/>
  <c r="B26" i="4"/>
  <c r="B35" i="4"/>
  <c r="D48" i="4"/>
  <c r="E56" i="4"/>
  <c r="B87" i="4"/>
  <c r="J108" i="4"/>
  <c r="I39" i="4"/>
  <c r="B39" i="4"/>
  <c r="I48" i="4"/>
  <c r="E48" i="4"/>
  <c r="D39" i="4"/>
  <c r="G39" i="4"/>
  <c r="G15" i="4"/>
  <c r="E39" i="4"/>
  <c r="H56" i="4"/>
  <c r="D56" i="4"/>
  <c r="H15" i="4"/>
  <c r="D15" i="4"/>
  <c r="I15" i="4"/>
  <c r="E15" i="4"/>
  <c r="H39" i="4"/>
  <c r="I12" i="4" l="1"/>
  <c r="I10" i="4" s="1"/>
  <c r="H12" i="4"/>
  <c r="G12" i="4"/>
  <c r="C9" i="5" s="1"/>
  <c r="C15" i="5" s="1"/>
  <c r="F12" i="4"/>
  <c r="B12" i="4"/>
  <c r="E12" i="4"/>
  <c r="E10" i="4" s="1"/>
  <c r="D12" i="4"/>
  <c r="D10" i="4" s="1"/>
  <c r="F10" i="4" l="1"/>
  <c r="B9" i="5"/>
  <c r="G10" i="4"/>
  <c r="D9" i="5"/>
  <c r="D15" i="5" s="1"/>
  <c r="H10" i="4"/>
  <c r="B10" i="4"/>
  <c r="J37" i="4"/>
  <c r="J36" i="4" s="1"/>
  <c r="J35" i="4" s="1"/>
  <c r="J32" i="4"/>
  <c r="J33" i="4"/>
  <c r="J51" i="4"/>
  <c r="J53" i="4"/>
  <c r="J64" i="4"/>
  <c r="J63" i="4" s="1"/>
  <c r="J62" i="4" s="1"/>
  <c r="J76" i="4"/>
  <c r="J75" i="4" s="1"/>
  <c r="J80" i="4"/>
  <c r="J79" i="4" s="1"/>
  <c r="J77" i="4"/>
  <c r="J89" i="4"/>
  <c r="J88" i="4" s="1"/>
  <c r="J87" i="4" s="1"/>
  <c r="J68" i="4"/>
  <c r="J67" i="4" s="1"/>
  <c r="J66" i="4" s="1"/>
  <c r="J22" i="4"/>
  <c r="J18" i="4"/>
  <c r="J21" i="4"/>
  <c r="J20" i="4"/>
  <c r="J42" i="4"/>
  <c r="J41" i="4"/>
  <c r="J45" i="4"/>
  <c r="J44" i="4" s="1"/>
  <c r="J72" i="4"/>
  <c r="J71" i="4" s="1"/>
  <c r="J70" i="4" s="1"/>
  <c r="J85" i="4"/>
  <c r="J83" i="4" s="1"/>
  <c r="J82" i="4" s="1"/>
  <c r="J93" i="4"/>
  <c r="J92" i="4" s="1"/>
  <c r="J91" i="4" s="1"/>
  <c r="J28" i="4"/>
  <c r="J27" i="4" s="1"/>
  <c r="J26" i="4" s="1"/>
  <c r="E9" i="5" l="1"/>
  <c r="B15" i="5"/>
  <c r="E15" i="5" s="1"/>
  <c r="C829" i="4"/>
  <c r="C841" i="4"/>
  <c r="C847" i="4"/>
  <c r="C860" i="4"/>
  <c r="C866" i="4"/>
  <c r="C878" i="4"/>
  <c r="C883" i="4"/>
  <c r="C890" i="4"/>
  <c r="C908" i="4"/>
  <c r="C915" i="4"/>
  <c r="C921" i="4"/>
  <c r="C927" i="4"/>
  <c r="C935" i="4"/>
  <c r="C941" i="4"/>
  <c r="C946" i="4"/>
  <c r="C957" i="4"/>
  <c r="C964" i="4"/>
  <c r="C745" i="4"/>
  <c r="C755" i="4"/>
  <c r="C762" i="4"/>
  <c r="C768" i="4"/>
  <c r="C773" i="4"/>
  <c r="C781" i="4"/>
  <c r="C786" i="4"/>
  <c r="C791" i="4"/>
  <c r="C798" i="4"/>
  <c r="C662" i="4"/>
  <c r="C667" i="4"/>
  <c r="C673" i="4"/>
  <c r="C680" i="4"/>
  <c r="C685" i="4"/>
  <c r="C696" i="4"/>
  <c r="C702" i="4"/>
  <c r="C707" i="4"/>
  <c r="C713" i="4"/>
  <c r="C719" i="4"/>
  <c r="C724" i="4"/>
  <c r="C577" i="4"/>
  <c r="C592" i="4"/>
  <c r="C600" i="4"/>
  <c r="C608" i="4"/>
  <c r="C496" i="4"/>
  <c r="C503" i="4"/>
  <c r="C509" i="4"/>
  <c r="C515" i="4"/>
  <c r="C521" i="4"/>
  <c r="C530" i="4"/>
  <c r="C536" i="4"/>
  <c r="C543" i="4"/>
  <c r="C549" i="4"/>
  <c r="C554" i="4"/>
  <c r="C559" i="4"/>
  <c r="C411" i="4"/>
  <c r="C418" i="4"/>
  <c r="C425" i="4"/>
  <c r="C431" i="4"/>
  <c r="C437" i="4"/>
  <c r="C444" i="4"/>
  <c r="C450" i="4"/>
  <c r="C457" i="4"/>
  <c r="C315" i="4"/>
  <c r="C320" i="4"/>
  <c r="C325" i="4"/>
  <c r="C339" i="4"/>
  <c r="C349" i="4"/>
  <c r="C354" i="4"/>
  <c r="C359" i="4"/>
  <c r="C365" i="4"/>
  <c r="C370" i="4"/>
  <c r="C832" i="4"/>
  <c r="C840" i="4"/>
  <c r="C849" i="4"/>
  <c r="C857" i="4"/>
  <c r="C865" i="4"/>
  <c r="C880" i="4"/>
  <c r="C888" i="4"/>
  <c r="C918" i="4"/>
  <c r="C926" i="4"/>
  <c r="C936" i="4"/>
  <c r="C950" i="4"/>
  <c r="C959" i="4"/>
  <c r="C967" i="4"/>
  <c r="C744" i="4"/>
  <c r="C776" i="4"/>
  <c r="C790" i="4"/>
  <c r="C799" i="4"/>
  <c r="C806" i="4"/>
  <c r="C661" i="4"/>
  <c r="C684" i="4"/>
  <c r="C693" i="4"/>
  <c r="C699" i="4"/>
  <c r="C706" i="4"/>
  <c r="C596" i="4"/>
  <c r="C606" i="4"/>
  <c r="C499" i="4"/>
  <c r="C508" i="4"/>
  <c r="C525" i="4"/>
  <c r="C535" i="4"/>
  <c r="C544" i="4"/>
  <c r="C551" i="4"/>
  <c r="C558" i="4"/>
  <c r="C421" i="4"/>
  <c r="C439" i="4"/>
  <c r="C447" i="4"/>
  <c r="C455" i="4"/>
  <c r="C312" i="4"/>
  <c r="C324" i="4"/>
  <c r="C331" i="4"/>
  <c r="C337" i="4"/>
  <c r="C342" i="4"/>
  <c r="C350" i="4"/>
  <c r="C364" i="4"/>
  <c r="C376" i="4"/>
  <c r="C380" i="4"/>
  <c r="C385" i="4"/>
  <c r="C391" i="4"/>
  <c r="C203" i="4"/>
  <c r="C217" i="4"/>
  <c r="C227" i="4"/>
  <c r="C236" i="4"/>
  <c r="C241" i="4"/>
  <c r="C250" i="4"/>
  <c r="C256" i="4"/>
  <c r="C261" i="4"/>
  <c r="C266" i="4"/>
  <c r="C270" i="4"/>
  <c r="C274" i="4"/>
  <c r="C278" i="4"/>
  <c r="C288" i="4"/>
  <c r="C293" i="4"/>
  <c r="C113" i="4"/>
  <c r="C122" i="4"/>
  <c r="C132" i="4"/>
  <c r="C141" i="4"/>
  <c r="C151" i="4"/>
  <c r="C161" i="4"/>
  <c r="C163" i="4"/>
  <c r="C169" i="4"/>
  <c r="C833" i="4"/>
  <c r="C851" i="4"/>
  <c r="C859" i="4"/>
  <c r="C867" i="4"/>
  <c r="C876" i="4"/>
  <c r="C882" i="4"/>
  <c r="C891" i="4"/>
  <c r="C912" i="4"/>
  <c r="C920" i="4"/>
  <c r="C938" i="4"/>
  <c r="C945" i="4"/>
  <c r="C961" i="4"/>
  <c r="C753" i="4"/>
  <c r="C769" i="4"/>
  <c r="C777" i="4"/>
  <c r="C801" i="4"/>
  <c r="C807" i="4"/>
  <c r="C663" i="4"/>
  <c r="C688" i="4"/>
  <c r="C694" i="4"/>
  <c r="C700" i="4"/>
  <c r="C708" i="4"/>
  <c r="C716" i="4"/>
  <c r="C579" i="4"/>
  <c r="C589" i="4"/>
  <c r="C598" i="4"/>
  <c r="C610" i="4"/>
  <c r="C494" i="4"/>
  <c r="C501" i="4"/>
  <c r="C528" i="4"/>
  <c r="C553" i="4"/>
  <c r="C423" i="4"/>
  <c r="C432" i="4"/>
  <c r="C440" i="4"/>
  <c r="C449" i="4"/>
  <c r="C458" i="4"/>
  <c r="C313" i="4"/>
  <c r="C319" i="4"/>
  <c r="C338" i="4"/>
  <c r="C346" i="4"/>
  <c r="C351" i="4"/>
  <c r="C358" i="4"/>
  <c r="C366" i="4"/>
  <c r="C373" i="4"/>
  <c r="C828" i="4"/>
  <c r="C877" i="4"/>
  <c r="C905" i="4"/>
  <c r="C939" i="4"/>
  <c r="C955" i="4"/>
  <c r="C754" i="4"/>
  <c r="C770" i="4"/>
  <c r="C787" i="4"/>
  <c r="C802" i="4"/>
  <c r="C664" i="4"/>
  <c r="C681" i="4"/>
  <c r="C695" i="4"/>
  <c r="C725" i="4"/>
  <c r="C590" i="4"/>
  <c r="C612" i="4"/>
  <c r="C504" i="4"/>
  <c r="C522" i="4"/>
  <c r="C540" i="4"/>
  <c r="C555" i="4"/>
  <c r="C416" i="4"/>
  <c r="C434" i="4"/>
  <c r="C314" i="4"/>
  <c r="C327" i="4"/>
  <c r="C340" i="4"/>
  <c r="C353" i="4"/>
  <c r="C368" i="4"/>
  <c r="C378" i="4"/>
  <c r="C384" i="4"/>
  <c r="C392" i="4"/>
  <c r="C201" i="4"/>
  <c r="C213" i="4"/>
  <c r="C226" i="4"/>
  <c r="C231" i="4"/>
  <c r="C238" i="4"/>
  <c r="C245" i="4"/>
  <c r="C252" i="4"/>
  <c r="C258" i="4"/>
  <c r="C265" i="4"/>
  <c r="C271" i="4"/>
  <c r="C276" i="4"/>
  <c r="C282" i="4"/>
  <c r="C289" i="4"/>
  <c r="C116" i="4"/>
  <c r="C134" i="4"/>
  <c r="C167" i="4"/>
  <c r="C173" i="4"/>
  <c r="C181" i="4"/>
  <c r="C830" i="4"/>
  <c r="C846" i="4"/>
  <c r="C879" i="4"/>
  <c r="C907" i="4"/>
  <c r="C942" i="4"/>
  <c r="C956" i="4"/>
  <c r="C743" i="4"/>
  <c r="C757" i="4"/>
  <c r="C772" i="4"/>
  <c r="C789" i="4"/>
  <c r="C666" i="4"/>
  <c r="C682" i="4"/>
  <c r="C698" i="4"/>
  <c r="C712" i="4"/>
  <c r="C594" i="4"/>
  <c r="C506" i="4"/>
  <c r="C524" i="4"/>
  <c r="C541" i="4"/>
  <c r="C557" i="4"/>
  <c r="C420" i="4"/>
  <c r="C435" i="4"/>
  <c r="C454" i="4"/>
  <c r="C316" i="4"/>
  <c r="C355" i="4"/>
  <c r="C369" i="4"/>
  <c r="C379" i="4"/>
  <c r="C386" i="4"/>
  <c r="C202" i="4"/>
  <c r="C209" i="4"/>
  <c r="C221" i="4"/>
  <c r="C228" i="4"/>
  <c r="C239" i="4"/>
  <c r="C247" i="4"/>
  <c r="C253" i="4"/>
  <c r="C260" i="4"/>
  <c r="C272" i="4"/>
  <c r="C277" i="4"/>
  <c r="C284" i="4"/>
  <c r="C291" i="4"/>
  <c r="C118" i="4"/>
  <c r="C124" i="4"/>
  <c r="C136" i="4"/>
  <c r="C143" i="4"/>
  <c r="C157" i="4"/>
  <c r="C165" i="4"/>
  <c r="C837" i="4"/>
  <c r="C852" i="4"/>
  <c r="C869" i="4"/>
  <c r="C913" i="4"/>
  <c r="C932" i="4"/>
  <c r="C962" i="4"/>
  <c r="C748" i="4"/>
  <c r="C763" i="4"/>
  <c r="C779" i="4"/>
  <c r="C795" i="4"/>
  <c r="C672" i="4"/>
  <c r="C689" i="4"/>
  <c r="C703" i="4"/>
  <c r="C717" i="4"/>
  <c r="C581" i="4"/>
  <c r="C602" i="4"/>
  <c r="C495" i="4"/>
  <c r="C531" i="4"/>
  <c r="C548" i="4"/>
  <c r="C408" i="4"/>
  <c r="C426" i="4"/>
  <c r="C442" i="4"/>
  <c r="C333" i="4"/>
  <c r="C347" i="4"/>
  <c r="C361" i="4"/>
  <c r="C374" i="4"/>
  <c r="C381" i="4"/>
  <c r="C388" i="4"/>
  <c r="C210" i="4"/>
  <c r="C242" i="4"/>
  <c r="C248" i="4"/>
  <c r="C254" i="4"/>
  <c r="C262" i="4"/>
  <c r="C285" i="4"/>
  <c r="C292" i="4"/>
  <c r="C114" i="4"/>
  <c r="C133" i="4"/>
  <c r="C177" i="4"/>
  <c r="C10" i="4"/>
  <c r="C838" i="4"/>
  <c r="C856" i="4"/>
  <c r="C870" i="4"/>
  <c r="C887" i="4"/>
  <c r="C916" i="4"/>
  <c r="C933" i="4"/>
  <c r="C949" i="4"/>
  <c r="C966" i="4"/>
  <c r="C749" i="4"/>
  <c r="C782" i="4"/>
  <c r="C796" i="4"/>
  <c r="C675" i="4"/>
  <c r="C690" i="4"/>
  <c r="C704" i="4"/>
  <c r="C720" i="4"/>
  <c r="C583" i="4"/>
  <c r="C604" i="4"/>
  <c r="C498" i="4"/>
  <c r="C514" i="4"/>
  <c r="C533" i="4"/>
  <c r="C550" i="4"/>
  <c r="C410" i="4"/>
  <c r="C445" i="4"/>
  <c r="C348" i="4"/>
  <c r="C362" i="4"/>
  <c r="C375" i="4"/>
  <c r="C390" i="4"/>
  <c r="C200" i="4"/>
  <c r="C205" i="4"/>
  <c r="C211" i="4"/>
  <c r="C225" i="4"/>
  <c r="C229" i="4"/>
  <c r="C237" i="4"/>
  <c r="C244" i="4"/>
  <c r="C249" i="4"/>
  <c r="C257" i="4"/>
  <c r="C264" i="4"/>
  <c r="C269" i="4"/>
  <c r="C275" i="4"/>
  <c r="C281" i="4"/>
  <c r="C287" i="4"/>
  <c r="C115" i="4"/>
  <c r="C128" i="4"/>
  <c r="C147" i="4"/>
  <c r="C153" i="4"/>
  <c r="C21" i="4"/>
  <c r="C41" i="4"/>
  <c r="C45" i="4"/>
  <c r="C51" i="4"/>
  <c r="C60" i="4"/>
  <c r="C76" i="4"/>
  <c r="C80" i="4"/>
  <c r="C85" i="4"/>
  <c r="C18" i="4"/>
  <c r="C22" i="4"/>
  <c r="C32" i="4"/>
  <c r="C37" i="4"/>
  <c r="C42" i="4"/>
  <c r="C52" i="4"/>
  <c r="C72" i="4"/>
  <c r="C19" i="4"/>
  <c r="C28" i="4"/>
  <c r="C33" i="4"/>
  <c r="C43" i="4"/>
  <c r="C58" i="4"/>
  <c r="C68" i="4"/>
  <c r="C78" i="4"/>
  <c r="C93" i="4"/>
  <c r="C20" i="4"/>
  <c r="C24" i="4"/>
  <c r="C50" i="4"/>
  <c r="C54" i="4"/>
  <c r="C64" i="4"/>
  <c r="C84" i="4"/>
  <c r="C89" i="4"/>
  <c r="C546" i="4"/>
  <c r="C825" i="4"/>
  <c r="C954" i="4"/>
  <c r="C885" i="4"/>
  <c r="C835" i="4"/>
  <c r="C931" i="4"/>
  <c r="C854" i="4"/>
  <c r="C910" i="4"/>
  <c r="C845" i="4"/>
  <c r="C944" i="4"/>
  <c r="C864" i="4"/>
  <c r="C948" i="4"/>
  <c r="C925" i="4"/>
  <c r="C875" i="4"/>
  <c r="C827" i="4"/>
  <c r="C929" i="4"/>
  <c r="C843" i="4"/>
  <c r="C873" i="4"/>
  <c r="C923" i="4"/>
  <c r="C862" i="4"/>
  <c r="C952" i="4"/>
  <c r="C747" i="4"/>
  <c r="C761" i="4"/>
  <c r="C742" i="4"/>
  <c r="C752" i="4"/>
  <c r="C767" i="4"/>
  <c r="C785" i="4"/>
  <c r="C822" i="4"/>
  <c r="C793" i="4"/>
  <c r="C805" i="4"/>
  <c r="C692" i="4"/>
  <c r="C804" i="4"/>
  <c r="C723" i="4"/>
  <c r="C741" i="4"/>
  <c r="C660" i="4"/>
  <c r="C759" i="4"/>
  <c r="C784" i="4"/>
  <c r="C751" i="4"/>
  <c r="C715" i="4"/>
  <c r="C765" i="4"/>
  <c r="C679" i="4"/>
  <c r="C671" i="4"/>
  <c r="C738" i="4"/>
  <c r="C710" i="4"/>
  <c r="C722" i="4"/>
  <c r="C669" i="4"/>
  <c r="C658" i="4"/>
  <c r="C677" i="4"/>
  <c r="C575" i="4"/>
  <c r="C655" i="4"/>
  <c r="C587" i="4"/>
  <c r="C452" i="4"/>
  <c r="C415" i="4"/>
  <c r="C513" i="4"/>
  <c r="C538" i="4"/>
  <c r="C519" i="4"/>
  <c r="C493" i="4"/>
  <c r="C430" i="4"/>
  <c r="C585" i="4"/>
  <c r="C413" i="4"/>
  <c r="C488" i="4"/>
  <c r="C491" i="4"/>
  <c r="C572" i="4"/>
  <c r="C517" i="4"/>
  <c r="C428" i="4"/>
  <c r="C511" i="4"/>
  <c r="C323" i="4"/>
  <c r="C383" i="4"/>
  <c r="C357" i="4"/>
  <c r="C318" i="4"/>
  <c r="C405" i="4"/>
  <c r="C377" i="4"/>
  <c r="C345" i="4"/>
  <c r="C336" i="4"/>
  <c r="C311" i="4"/>
  <c r="C372" i="4"/>
  <c r="C310" i="4"/>
  <c r="C332" i="4"/>
  <c r="C330" i="4"/>
  <c r="C326" i="4"/>
  <c r="C341" i="4"/>
  <c r="C307" i="4"/>
  <c r="C322" i="4"/>
  <c r="C329" i="4"/>
  <c r="C335" i="4"/>
  <c r="C283" i="4"/>
  <c r="C216" i="4"/>
  <c r="C212" i="4"/>
  <c r="C208" i="4"/>
  <c r="C246" i="4"/>
  <c r="C220" i="4"/>
  <c r="C273" i="4"/>
  <c r="C230" i="4"/>
  <c r="C199" i="4"/>
  <c r="C204" i="4"/>
  <c r="C224" i="4"/>
  <c r="C235" i="4"/>
  <c r="C280" i="4"/>
  <c r="C198" i="4"/>
  <c r="C215" i="4"/>
  <c r="C268" i="4"/>
  <c r="C234" i="4"/>
  <c r="C219" i="4"/>
  <c r="C223" i="4"/>
  <c r="C207" i="4"/>
  <c r="C117" i="4"/>
  <c r="C142" i="4"/>
  <c r="C180" i="4"/>
  <c r="C172" i="4"/>
  <c r="C123" i="4"/>
  <c r="C146" i="4"/>
  <c r="C140" i="4"/>
  <c r="C168" i="4"/>
  <c r="C152" i="4"/>
  <c r="C127" i="4"/>
  <c r="C112" i="4"/>
  <c r="C164" i="4"/>
  <c r="C121" i="4"/>
  <c r="C156" i="4"/>
  <c r="C166" i="4"/>
  <c r="C162" i="4"/>
  <c r="C176" i="4"/>
  <c r="C135" i="4"/>
  <c r="C131" i="4"/>
  <c r="C150" i="4"/>
  <c r="C160" i="4"/>
  <c r="C195" i="4"/>
  <c r="C139" i="4"/>
  <c r="C120" i="4"/>
  <c r="C159" i="4"/>
  <c r="C111" i="4"/>
  <c r="C145" i="4"/>
  <c r="C149" i="4"/>
  <c r="C175" i="4"/>
  <c r="C126" i="4"/>
  <c r="C171" i="4"/>
  <c r="C130" i="4"/>
  <c r="C179" i="4"/>
  <c r="C155" i="4"/>
  <c r="C53" i="4"/>
  <c r="C75" i="4"/>
  <c r="C31" i="4"/>
  <c r="C83" i="4"/>
  <c r="C67" i="4"/>
  <c r="C27" i="4"/>
  <c r="C77" i="4"/>
  <c r="C40" i="4"/>
  <c r="C71" i="4"/>
  <c r="C108" i="4"/>
  <c r="C57" i="4"/>
  <c r="C92" i="4"/>
  <c r="C63" i="4"/>
  <c r="C17" i="4"/>
  <c r="C23" i="4"/>
  <c r="C36" i="4"/>
  <c r="C88" i="4"/>
  <c r="C59" i="4"/>
  <c r="C49" i="4"/>
  <c r="C79" i="4"/>
  <c r="C44" i="4"/>
  <c r="C82" i="4"/>
  <c r="C87" i="4"/>
  <c r="C91" i="4"/>
  <c r="C39" i="4"/>
  <c r="C30" i="4"/>
  <c r="C35" i="4"/>
  <c r="C56" i="4"/>
  <c r="C26" i="4"/>
  <c r="C74" i="4"/>
  <c r="C15" i="4"/>
  <c r="C70" i="4"/>
  <c r="C66" i="4"/>
  <c r="C48" i="4"/>
  <c r="C62" i="4"/>
  <c r="C12" i="4"/>
  <c r="J40" i="4"/>
  <c r="J39" i="4" s="1"/>
  <c r="J49" i="4"/>
  <c r="J48" i="4" s="1"/>
  <c r="J31" i="4"/>
  <c r="J30" i="4" s="1"/>
  <c r="J74" i="4"/>
  <c r="J17" i="4"/>
  <c r="J15" i="4" s="1"/>
  <c r="J12" i="4" l="1"/>
  <c r="J10" i="4" s="1"/>
</calcChain>
</file>

<file path=xl/sharedStrings.xml><?xml version="1.0" encoding="utf-8"?>
<sst xmlns="http://schemas.openxmlformats.org/spreadsheetml/2006/main" count="1082" uniqueCount="391">
  <si>
    <t>CIENCIAS  NATURALES,   EXACTAS  Y</t>
  </si>
  <si>
    <t>PSICOLOGÍA ........................................................................................................................................................</t>
  </si>
  <si>
    <t>PSICOLOGÍA.......................................................................................................................</t>
  </si>
  <si>
    <t xml:space="preserve">                    VERAGUAS.........................................................................................................................................</t>
  </si>
  <si>
    <t>ECONOMÍA .......................................................................................................................................................................................................</t>
  </si>
  <si>
    <t xml:space="preserve">                    PANAMÁ OESTE .........................................................................................................................................</t>
  </si>
  <si>
    <t xml:space="preserve">CONTABILIDAD.................................................................................................................. </t>
  </si>
  <si>
    <t>(Continuación)</t>
  </si>
  <si>
    <t>Diurno</t>
  </si>
  <si>
    <t>Nocturno</t>
  </si>
  <si>
    <t xml:space="preserve">CONTABILIDAD................................................................................................................. </t>
  </si>
  <si>
    <t>ODONTOLOGÍA.......................................................................................................................</t>
  </si>
  <si>
    <t>ENFERMERÍA...................................................................................................................</t>
  </si>
  <si>
    <t>HUMANIDADES..............................................................................................................</t>
  </si>
  <si>
    <t xml:space="preserve">                    COCLÉ ..................................................................................................................................................</t>
  </si>
  <si>
    <t>CONTABILIDAD.............................................................................................................</t>
  </si>
  <si>
    <t>CIENCIAS DE LA EDUCACIÓN  ...........................................................................................................................................</t>
  </si>
  <si>
    <t>COMUNICACIÓN SOCIAL............................................................................................................................</t>
  </si>
  <si>
    <t xml:space="preserve">                    COLÓN ..........................................................................................................................................................................................................................</t>
  </si>
  <si>
    <t>BELLAS ARTES.................................................................................................................</t>
  </si>
  <si>
    <t xml:space="preserve">CONTABILIDAD..................................................................................................................... </t>
  </si>
  <si>
    <t>ADMINISTRACIÓN PÚBLICA ...................................................................................................................................................</t>
  </si>
  <si>
    <t>HUMANIDADES .......................................................................................................................................................</t>
  </si>
  <si>
    <t>INFORMÁTICA, ELECTRÓNICA Y COMUNICACIÓN............................................................</t>
  </si>
  <si>
    <t>Veraguas</t>
  </si>
  <si>
    <t>Colón</t>
  </si>
  <si>
    <t>Panamá Oeste</t>
  </si>
  <si>
    <t>San Miguelito</t>
  </si>
  <si>
    <t>Azuero</t>
  </si>
  <si>
    <t>Coclé</t>
  </si>
  <si>
    <t>Los Santos</t>
  </si>
  <si>
    <t>Bocas del Toro</t>
  </si>
  <si>
    <t xml:space="preserve"> Total</t>
  </si>
  <si>
    <t xml:space="preserve"> Sexo</t>
  </si>
  <si>
    <t xml:space="preserve"> Turno</t>
  </si>
  <si>
    <t>(Conclusión)</t>
  </si>
  <si>
    <t>ECONOMÍA .....................................................................................................................................</t>
  </si>
  <si>
    <t>ENFERMERÍA...................................................................................................................................</t>
  </si>
  <si>
    <t>HUMANIDADES...................................................................................................................................</t>
  </si>
  <si>
    <t>ECONOMÍA ..........................................................................................................................................................</t>
  </si>
  <si>
    <t>ENFERMERIA..........................................................................................................................................................</t>
  </si>
  <si>
    <t>COMUNICACIÓN SOCIAL ..................................................................................................................................................................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</si>
  <si>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</t>
  </si>
  <si>
    <t>CIENCIAS DE LA EDUCACIÓN .................................................................................................................</t>
  </si>
  <si>
    <t>CIENCIAS AGROPECUARIAS........................................................................................</t>
  </si>
  <si>
    <t>CIENCIAS DE LA EDUCACIÓN ....................................................................................</t>
  </si>
  <si>
    <t>TECNOLOGÍA............................................................................................................................................................................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</si>
  <si>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POLÍTICAS................................................................................</t>
  </si>
  <si>
    <t>ECONOMÍA.........................................................................................................................</t>
  </si>
  <si>
    <t>ENFERMERÍA.........................................................................................................................</t>
  </si>
  <si>
    <t>HUMANIDADES .....................................................................................................................................................................................................................................</t>
  </si>
  <si>
    <t>ADMINISTRACIÓN PÚBLICA ................................................................................................................................................</t>
  </si>
  <si>
    <t>ADMINISTRACIÓN PÚBLICA .............................................................................................................................................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</si>
  <si>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...............................................................................................................</t>
  </si>
  <si>
    <t>ECONOMÍA...............................................................................................................................</t>
  </si>
  <si>
    <t>HUMANIDADES..........................................................................................................................................................</t>
  </si>
  <si>
    <t xml:space="preserve">                    SAN MIGUELITO.........................................................................................................................................</t>
  </si>
  <si>
    <t>ADMINISTRACIÓN  DE EMPRESAS Y</t>
  </si>
  <si>
    <t>Número</t>
  </si>
  <si>
    <t>Porcentaje</t>
  </si>
  <si>
    <t>Hombres</t>
  </si>
  <si>
    <t>Mujeres</t>
  </si>
  <si>
    <t xml:space="preserve"> Diurno</t>
  </si>
  <si>
    <t>Vespertino</t>
  </si>
  <si>
    <t xml:space="preserve">  Nocturno</t>
  </si>
  <si>
    <t>BELLAS ARTES................................................................................................................</t>
  </si>
  <si>
    <t xml:space="preserve"> </t>
  </si>
  <si>
    <t>HUMANIDADES ........................................................................................................................................................</t>
  </si>
  <si>
    <t>ADMINISTRACIÓN DE EMPRESAS  Y</t>
  </si>
  <si>
    <t>CIENCIAS AGROPECUARIAS.....................................................................................................................................................</t>
  </si>
  <si>
    <t>HUMANIDADES ..................................................................................................................................................................</t>
  </si>
  <si>
    <t xml:space="preserve">          Implementación de Tecnologías.........................................................................................................</t>
  </si>
  <si>
    <t>TECNOLOGÍA..................................................................................................................</t>
  </si>
  <si>
    <t>-</t>
  </si>
  <si>
    <t>CIENCIAS NATURALES, EXACTAS Y</t>
  </si>
  <si>
    <t>TECNOLOGÍA.........................................................................................................................................</t>
  </si>
  <si>
    <t>FARMACIA...................................................................................................................................</t>
  </si>
  <si>
    <t>ECONOMÍA ................................................................................................................................................................</t>
  </si>
  <si>
    <t>ENFERMERÍA ....................................................................................................................................................</t>
  </si>
  <si>
    <t>MEDICINA ..................................................................................................................................................................</t>
  </si>
  <si>
    <t xml:space="preserve">                    DARIÉN .........................................................................................................................................</t>
  </si>
  <si>
    <t>ADMINISTRACIÓN DE EMPRESAS Y</t>
  </si>
  <si>
    <t>PSICOLOGÍA..................................................................................................................................................................</t>
  </si>
  <si>
    <t xml:space="preserve">      Profesorado en Educación..........................................................................................</t>
  </si>
  <si>
    <t xml:space="preserve">     Profesorado en Educación...............................................................................................</t>
  </si>
  <si>
    <t xml:space="preserve">     Profesorado en Educación.............................................................................................................................</t>
  </si>
  <si>
    <t>Darién</t>
  </si>
  <si>
    <t>CIENCIAS NATURALES, ÉXACTAS Y TECNOLOGÍA .................................................................................................................</t>
  </si>
  <si>
    <t>INFORMÁTICA, ELECTRÓNICA Y COMUNICACIÓN....................................................</t>
  </si>
  <si>
    <t>DERECHO Y CIENCIAS POLÍTICAS..................................................................................................................</t>
  </si>
  <si>
    <t>Panamá Este</t>
  </si>
  <si>
    <t xml:space="preserve">                    PANAMÁ ESTE ...............................................................................................................</t>
  </si>
  <si>
    <t>ARQUITECTURA Y DISEÑO.......................................................................................................</t>
  </si>
  <si>
    <t>ARQUITECTURA Y DISEÑO ................................................................................................................................................</t>
  </si>
  <si>
    <t>ARQUITECTURA Y DISEÑO................................................................................................................................................</t>
  </si>
  <si>
    <t>ARQUITECTURA Y DISEÑO............................................................................................................................</t>
  </si>
  <si>
    <t>ARQUITECTURA Y DISEÑO........................................................................................................</t>
  </si>
  <si>
    <t xml:space="preserve">ADMINISTRACIÓN PÚBLICA.......................................................................................................... </t>
  </si>
  <si>
    <t xml:space="preserve">CIENCIAS AGROPECUARIAS............................................................................................................. </t>
  </si>
  <si>
    <t xml:space="preserve">CIENCIAS DE LA EDUCACIÓN........................................................................................... </t>
  </si>
  <si>
    <t>DERECHO Y CIENCIAS POLÍTICAS...................................................................................</t>
  </si>
  <si>
    <t>INFORMÁTICA, ELECTRÓNICA Y COMUNICACIÓN..........................................................................</t>
  </si>
  <si>
    <t>ENFERMERÍA.....................................................................................................................................</t>
  </si>
  <si>
    <t>HUMANIDADES............................................................................................................................</t>
  </si>
  <si>
    <t xml:space="preserve">                    LOS SANTOS.................................................................................................</t>
  </si>
  <si>
    <t>INFORMÁTICA, ELECTRÓNICA Y COMUNICACIÓN................................................................</t>
  </si>
  <si>
    <t>COMUNICACIÓN  SOCIAL.....................................................................................................................</t>
  </si>
  <si>
    <t>INFORMÁTICA, ELECTRÓNICA Y COMUNICACIÓN........................................................</t>
  </si>
  <si>
    <t>ADMINISTRACIÓN PÚBLICA ...................................................................................................</t>
  </si>
  <si>
    <t xml:space="preserve">       Organización Social..........................................................................................................................................................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</si>
  <si>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POLÍTICAS...................................................................................................................................................................</t>
  </si>
  <si>
    <t>ENFERMERÍA.......................................................................................................................................................................................</t>
  </si>
  <si>
    <t>CIENCIAS AGROPECUARIAS....................................................................................................................................</t>
  </si>
  <si>
    <t xml:space="preserve">                    AZUERO....................................................................................................................................................... </t>
  </si>
  <si>
    <t xml:space="preserve">CONTABILIDAD................................................................................................................................................................... </t>
  </si>
  <si>
    <t>ECONOMÍA.......................................................................................................................................................................</t>
  </si>
  <si>
    <t>CONTABILIDAD 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</si>
  <si>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CONTABILIDAD ...............................................................................................................................................................................................................</t>
  </si>
  <si>
    <t xml:space="preserve">CONTABILIDAD.................................................................................................................................................................................... </t>
  </si>
  <si>
    <t>BELLAS ARTES .....................................................................................................................................................................................................</t>
  </si>
  <si>
    <t>COMUNICACIÓN SOCIAL .....................................................................................................................................................................................................................</t>
  </si>
  <si>
    <t xml:space="preserve"> CONTABILIDAD .................................................................................................................................................................................</t>
  </si>
  <si>
    <t>INFORMÁTICA, ELECTRÓNICA Y COMUNICACIÓN..................................................................................................................................................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</si>
  <si>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POLÍTICAS...........................................................................................................................</t>
  </si>
  <si>
    <t>DERECHO Y CIENCIAS POLÍTICAS..................................................................................................................................................</t>
  </si>
  <si>
    <t xml:space="preserve">      Profesorado en Educación Media.....................................................................................................................................................................................</t>
  </si>
  <si>
    <t xml:space="preserve">     Profesorado en Educación Media.....................................................................................................................................................................................</t>
  </si>
  <si>
    <t xml:space="preserve">      Profesorado en Educación .........................................................................................</t>
  </si>
  <si>
    <t xml:space="preserve">      Profesorado en Educación ...........................................................................................................................................</t>
  </si>
  <si>
    <t xml:space="preserve">      Profesorado en Educación...........................................................................................................</t>
  </si>
  <si>
    <t>ADMINISTRACIÓN PÚBLICA..................................................................................................................................................................................................</t>
  </si>
  <si>
    <t>MEDICINA.............................................................................................................................................................................................................................</t>
  </si>
  <si>
    <t>ECONOMÍA...................................................................................................................................................................................................................................................................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</si>
  <si>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FARMACIA.........................................................................................................................................................................................................................................................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</si>
  <si>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POLÍTICAS..................................................................................................................................................................................................</t>
  </si>
  <si>
    <t xml:space="preserve">        Organización Social..................................................................................................................................................................................................................................</t>
  </si>
  <si>
    <t>CONTABILIDAD.................................................................................................................................................................................................................................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</si>
  <si>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..................................................................................................................................................................................................................</t>
  </si>
  <si>
    <t xml:space="preserve">      Profesorado en Educación.............................................................................................................................................................................................................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</si>
  <si>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POLÍTICAS.....................................................................................................................................................................................................................................</t>
  </si>
  <si>
    <t xml:space="preserve">        BOCAS DEL TORO.........................................................................................................</t>
  </si>
  <si>
    <t xml:space="preserve">       Lic. Arquitectura.........................................................................................................................................</t>
  </si>
  <si>
    <t xml:space="preserve">       Lic. Diseño Industrial de Productos........................................................................................................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</si>
  <si>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Primaria...................................................................................................................................................</t>
  </si>
  <si>
    <t xml:space="preserve">      Lic. Educación Preescolar........................................................................................................</t>
  </si>
  <si>
    <t xml:space="preserve">  BIOLOGÍA.............................................................................................................................................................</t>
  </si>
  <si>
    <t xml:space="preserve">   MATEMÁTICA......................................................................................................................................</t>
  </si>
  <si>
    <t xml:space="preserve">      Lic. Biología Ambiental...........................................................................................................................................................................</t>
  </si>
  <si>
    <t xml:space="preserve">      Lic. Biología(Tronco Común)...........................................................................................................................................................................</t>
  </si>
  <si>
    <t xml:space="preserve">      Lic. Microbiología y Parasitología...........................................................................................................................................................................</t>
  </si>
  <si>
    <t xml:space="preserve">      Lic. Matemática...............................................................................................................................................................</t>
  </si>
  <si>
    <t xml:space="preserve">   FORMACIÓN PEDAGÓGICA..............................................................................................................</t>
  </si>
  <si>
    <t xml:space="preserve">   PERIODISMO..........................................................................................................................................</t>
  </si>
  <si>
    <t xml:space="preserve">      Lic. Periodismo.........................................................................................................................................................</t>
  </si>
  <si>
    <t xml:space="preserve">   DERECHO Y CIENCIAS POLÍTICAS  ……………….........................................................................................................................</t>
  </si>
  <si>
    <t xml:space="preserve">   FINANZAS Y BANCA.....................................................................................................................................</t>
  </si>
  <si>
    <t xml:space="preserve">       Lic. Administración de Recursos Humanos..................................................................................................................................................</t>
  </si>
  <si>
    <t xml:space="preserve">       Lic. Administración de Mercadeo, Promoción y Ventas............................................................................................................................................</t>
  </si>
  <si>
    <t xml:space="preserve">       Lic. Administración de Empresas.........................................................................................................................................</t>
  </si>
  <si>
    <t xml:space="preserve">   ADMINISTRACIÓN DE EMPRESAS ...................................................................................................</t>
  </si>
  <si>
    <t xml:space="preserve">   CONTABILIDAD........................................................................................................................................</t>
  </si>
  <si>
    <t>Sede, Facultad, Escuela y Carrera</t>
  </si>
  <si>
    <t xml:space="preserve">       Lic. Contabilidad....................................................................................................................................................................</t>
  </si>
  <si>
    <t xml:space="preserve">      Lic. Ciencias de la Enfermería...................................................................................................................................................................................</t>
  </si>
  <si>
    <t xml:space="preserve">   ENFERMERÍA.................................................................................................................................</t>
  </si>
  <si>
    <t xml:space="preserve">   HISTORIA......................................................................................................................................................................................................</t>
  </si>
  <si>
    <t xml:space="preserve">      Lic. Turismo Histórico Cultural con énfasis en Promoción Cultural............................................................................................................................</t>
  </si>
  <si>
    <t xml:space="preserve">   INGLÉS..................................................................................................................................................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</si>
  <si>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</t>
  </si>
  <si>
    <t xml:space="preserve">   INGENIERÍA EN INFORMÁTICA...............................................................................................................</t>
  </si>
  <si>
    <t xml:space="preserve">   SALUD PÚBLICA............................................................................................................................................</t>
  </si>
  <si>
    <t xml:space="preserve">      Lic. Salud Ocupacional.............................................................................................................</t>
  </si>
  <si>
    <t xml:space="preserve">    PSICOLOGÍA.....................................................................................................................</t>
  </si>
  <si>
    <t xml:space="preserve">      Lic. Psicología.............................................................................................................</t>
  </si>
  <si>
    <t xml:space="preserve">       Lic. Trabajo Social.......................................................................................................................</t>
  </si>
  <si>
    <t xml:space="preserve">   TRABAJO SOCIAL...............................................................................................................................</t>
  </si>
  <si>
    <t xml:space="preserve">   ADMINISTRACIÓN PÚBLICA......................................................................................................................</t>
  </si>
  <si>
    <t xml:space="preserve">      Lic. Informática para la Gestión Eduicativa y Empresarial..........................................................................................</t>
  </si>
  <si>
    <t xml:space="preserve">      Lic. Ingeniería en Informática........................................................................................................................</t>
  </si>
  <si>
    <t xml:space="preserve">       Lic. Administración de Recursos Humanos..................................................................................</t>
  </si>
  <si>
    <t xml:space="preserve">       Lic. Ingeniería de Operaciones y Logística  Empresarial..............................................................................</t>
  </si>
  <si>
    <t xml:space="preserve">      Lic. Administración Pública...............................................................................................................................................................................................</t>
  </si>
  <si>
    <t xml:space="preserve">      Lic. Trabajo Social..............................................................................................................................................................................................................................................................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</si>
  <si>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 INGENIERÍA AGRÍCOLA...................................................................................................................</t>
  </si>
  <si>
    <t xml:space="preserve">      Lic. Educación Pre-escolar...........................................................................................................................................</t>
  </si>
  <si>
    <t xml:space="preserve">       Lic. Docencia de Biología............................................................................................................ </t>
  </si>
  <si>
    <t xml:space="preserve">       Lic. Docencia de Matemática....................................................................................................</t>
  </si>
  <si>
    <t xml:space="preserve">   ECONOMÍA.....................................................................................................................................</t>
  </si>
  <si>
    <t xml:space="preserve">   EDUCACIÓN FÍSICA.......................................................................................................................</t>
  </si>
  <si>
    <t xml:space="preserve">   ESPAÑOL......................................................................................................................................</t>
  </si>
  <si>
    <t xml:space="preserve">   GEOGRAFÍA E HISTORIA...........................................................................................................................................</t>
  </si>
  <si>
    <t xml:space="preserve">       Lic. Educación Física ......................................................................................................................................</t>
  </si>
  <si>
    <t xml:space="preserve">       Lic. Español...............................................................................................................................................</t>
  </si>
  <si>
    <t xml:space="preserve">       Lic. Geografía e Historia...............................................................................................................................................</t>
  </si>
  <si>
    <t xml:space="preserve">       Lic. Inglés...............................................................................................................................................</t>
  </si>
  <si>
    <t xml:space="preserve">    ODONTOLOGÍA............................................................................................................................................</t>
  </si>
  <si>
    <t xml:space="preserve">   MÚSICA...............................................................................................................................</t>
  </si>
  <si>
    <t xml:space="preserve">       Lic. Bellas Artes con especialización en Música.......................................................................................................................................</t>
  </si>
  <si>
    <t xml:space="preserve">     Lic. Educación Primaria..............................................................................................................................................................</t>
  </si>
  <si>
    <t xml:space="preserve">     Lic. Orientación Educativa y Profesional .............................................................................</t>
  </si>
  <si>
    <t xml:space="preserve">     Lic. Zoología………………………………………………………………………………………………………................................................................................</t>
  </si>
  <si>
    <t xml:space="preserve">     Lic. Biología Animal………………………………………………………………………………………………………................................................................................</t>
  </si>
  <si>
    <t xml:space="preserve">     Lic. Biología ( Tronco común) ...................................................................................................................................................</t>
  </si>
  <si>
    <t xml:space="preserve">  CIENCIA Y TECNOLOGIA DE ALIMENTOS</t>
  </si>
  <si>
    <t xml:space="preserve">     Lic. Ciencias  y Tecnología de Alimentos ........................................................................................................................................</t>
  </si>
  <si>
    <t xml:space="preserve">   ESTADÍSTICA......................................................................................................................................</t>
  </si>
  <si>
    <t xml:space="preserve">   QUÍMICA..............................................................................................................................................</t>
  </si>
  <si>
    <t xml:space="preserve">     Lic. Recursos Naturales y Ambiente................................................................................</t>
  </si>
  <si>
    <t xml:space="preserve">     Lic. Registros Médicos y Estadísticas de Salud.................................................................................</t>
  </si>
  <si>
    <t xml:space="preserve">     Lic. Matemática...................................................................................................................................................................</t>
  </si>
  <si>
    <t xml:space="preserve">     Lic. Docencia de Química...................................................................................................................................................................</t>
  </si>
  <si>
    <t xml:space="preserve">     Lic. Finanzas y Banca......................................................................................................</t>
  </si>
  <si>
    <t xml:space="preserve">     Lic. Ciencias de la Enfermería...................................................................................................................................................................................</t>
  </si>
  <si>
    <t xml:space="preserve">   INGENIERÍA EN ELECTRÓNICA Y COMUNICACIÓN..........................................................................................................................................................</t>
  </si>
  <si>
    <t xml:space="preserve">      Lic. Administración Pública..............................................................................................................</t>
  </si>
  <si>
    <t xml:space="preserve">      Lic. Administración Pública Aduanera..............................................................................</t>
  </si>
  <si>
    <t xml:space="preserve">      Lic. Trabajo Social.................................................................................................................................................................</t>
  </si>
  <si>
    <t xml:space="preserve">      Lic. Contabilidad.........................................................................................................................................................</t>
  </si>
  <si>
    <t xml:space="preserve">      Lic. Administración de Empresas  ........................................................................................................................................</t>
  </si>
  <si>
    <t xml:space="preserve">      Lic. Administración de Mercadeo, Promoción y Ventas..............................................................................................</t>
  </si>
  <si>
    <t xml:space="preserve">      Lic. Administración de Recursos Humanos..................................................................................</t>
  </si>
  <si>
    <t xml:space="preserve">      Lic. Ingeniería de Operaciones y Logística  Empresarial..............................................................................</t>
  </si>
  <si>
    <t xml:space="preserve">    Lic. Gerencia en Comercio Electrónico.......................................................................................................</t>
  </si>
  <si>
    <t xml:space="preserve">    Lic. Ingeniería en Informática ..........................................................................................</t>
  </si>
  <si>
    <t xml:space="preserve">   ARTES VISUALES...............................................................................................................................</t>
  </si>
  <si>
    <t xml:space="preserve">       Lic. Artes Visuales............................................................................................................................................................</t>
  </si>
  <si>
    <t xml:space="preserve">     Lic. Biología Ambiental.................................................................................................................................................</t>
  </si>
  <si>
    <t xml:space="preserve">     Lic. Matemática......................................................................................................................................................</t>
  </si>
  <si>
    <t xml:space="preserve">      Lic. Educación Pre-escolar................................................................................................................................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</si>
  <si>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Primaria............................................................................................................................................</t>
  </si>
  <si>
    <t xml:space="preserve">      Lic. Orientación Educatica y Profesional............................................................................................................................................</t>
  </si>
  <si>
    <t xml:space="preserve">      Lic. Trabajo Social.........................................................................................................................</t>
  </si>
  <si>
    <t xml:space="preserve">      Lic. Contabilidad y Auditoría...........................................................................................................................................................................................</t>
  </si>
  <si>
    <t xml:space="preserve">      Lic. Contabilidad...........................................................................................................................................................................................</t>
  </si>
  <si>
    <t xml:space="preserve">      Lic. Administración de Empresas Marítimas..................................................................................................................................</t>
  </si>
  <si>
    <t xml:space="preserve">      Lic. Administración de Empresas Turísticas (Bilingüe) ...............................................</t>
  </si>
  <si>
    <t xml:space="preserve">     Lic. Economía.....................................................................................................................................................</t>
  </si>
  <si>
    <t xml:space="preserve">     Lic. Finanzas y Banca.....................................................................................................................................................</t>
  </si>
  <si>
    <t xml:space="preserve">    FARMACIA....................................................................................................................................................................</t>
  </si>
  <si>
    <t xml:space="preserve">     Lic. Educación Física..........................................................................................................................................................................</t>
  </si>
  <si>
    <t xml:space="preserve">     Lic. Español........................................................................................................................................................</t>
  </si>
  <si>
    <t xml:space="preserve">      Lic. Geografía e Historia ..........................................................................................................................................................................</t>
  </si>
  <si>
    <t xml:space="preserve">     Lic. Gerencia en Comercio Electrónico.......................................................................................................</t>
  </si>
  <si>
    <t xml:space="preserve">     Lic. Informática Aplicada a la Enseñanza e </t>
  </si>
  <si>
    <t xml:space="preserve">      Lic. Contabilidad........................................................................................................................................</t>
  </si>
  <si>
    <t xml:space="preserve">   ARQUITECTURA........................................................................................................................................</t>
  </si>
  <si>
    <t xml:space="preserve">      Lic. Edificación...................................................................................................................................</t>
  </si>
  <si>
    <t xml:space="preserve">      Lic. Ingeniería Agroforestal...................................................................................................................................</t>
  </si>
  <si>
    <t xml:space="preserve">   CIENCIAS PECUARIAS.........................................................................................................................................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</si>
  <si>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Primaria...............................................................................................................................</t>
  </si>
  <si>
    <t xml:space="preserve">      Lic. Administración de Empresas.................................................................................................................................</t>
  </si>
  <si>
    <t xml:space="preserve">      Lic. Administración de Empresas Turísticas (Bilingüe) .......................................................................................................................</t>
  </si>
  <si>
    <t xml:space="preserve">      Lic. Ingeniería de Operaciones y Logística Empresarial....................................................................................................................................</t>
  </si>
  <si>
    <t xml:space="preserve">      Lic. Contabilidad.......................................................................................................................................................................................</t>
  </si>
  <si>
    <t xml:space="preserve">      Lic. Diseño Gráfico................................................................................................................................................</t>
  </si>
  <si>
    <t xml:space="preserve">      Lic. Bellas Artes con especialización en Música.......................................................................................................................................</t>
  </si>
  <si>
    <t xml:space="preserve">   CIENCIAS AGRÍCOLAS.....................................................................................................................................</t>
  </si>
  <si>
    <t xml:space="preserve">      Lic. Educación Pre-escolar.............................................................................................................................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</si>
  <si>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Primaria.................................................................................................................................</t>
  </si>
  <si>
    <t xml:space="preserve">      Lic. Economía en Gestión Ambiental..................................................................................................................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</si>
  <si>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Banca..................................................................................................................</t>
  </si>
  <si>
    <t xml:space="preserve">      Lic. Educación Física 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</si>
  <si>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Inglés..............................................................................................................................................</t>
  </si>
  <si>
    <t xml:space="preserve">       Lic. Administración de Empresas.......................................................................................................................................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</si>
  <si>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</t>
  </si>
  <si>
    <t xml:space="preserve">       Lic. Contabilidad........................................................................................................................................</t>
  </si>
  <si>
    <t xml:space="preserve">      Lic. Registros Médicos y Estadísticas de Salud ..................................................................................................................................................</t>
  </si>
  <si>
    <t xml:space="preserve">     Lic. Informática para la Gestión Educativa y Empresarial..........................................................................................</t>
  </si>
  <si>
    <t xml:space="preserve">      Lic. Administración de Empresas Turísticas (Bilingüe)........................................................................................................................................</t>
  </si>
  <si>
    <t xml:space="preserve">     Lic. Educación Pre-escolar.............................................................................................................................</t>
  </si>
  <si>
    <t xml:space="preserve">     Lic. Matemática ................................................................................................................................................</t>
  </si>
  <si>
    <t xml:space="preserve">   COMUNICACIÓN CORPORATIVA………………………………………………………………………………………………………..</t>
  </si>
  <si>
    <t xml:space="preserve">      Lic. Relaciones Públicas ................................................................................................................................................</t>
  </si>
  <si>
    <t xml:space="preserve">      Lic. Periodismo ................................................................................................................................................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</si>
  <si>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Banca................................................................................................................................................</t>
  </si>
  <si>
    <t xml:space="preserve">      Lic. Geografía e Historia........................................................................................................................................................................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</si>
  <si>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Inglés................................................................................................................................................</t>
  </si>
  <si>
    <t xml:space="preserve">      Lic. Español .............................................................................................................................................</t>
  </si>
  <si>
    <t xml:space="preserve">      Lic. Diseño Gráfico.....................................................................................................................................</t>
  </si>
  <si>
    <t xml:space="preserve">      Lic. Edificación............................................................................................................................</t>
  </si>
  <si>
    <t xml:space="preserve">    PUBLICIDAD........................................................................................................................................</t>
  </si>
  <si>
    <t xml:space="preserve">      Lic. Publicidad...................................................................................................................................</t>
  </si>
  <si>
    <t xml:space="preserve">      Lic. Educación Pre-escolar.......................................................................................................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</si>
  <si>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</si>
  <si>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</t>
  </si>
  <si>
    <t xml:space="preserve">       Lic. Informática para la Gestión Educativa y Empresarial..........................................................................................</t>
  </si>
  <si>
    <t xml:space="preserve">      Lic. Administración Pública................................................................................................................................................</t>
  </si>
  <si>
    <t xml:space="preserve">      Lic. Administración Pública Aduanera....................................................................................</t>
  </si>
  <si>
    <t xml:space="preserve">      Lic. Desarrollo Comunitario………………………………………………………………... </t>
  </si>
  <si>
    <t xml:space="preserve">      Lic. Administración de Empresas...............................................................................................................................</t>
  </si>
  <si>
    <t xml:space="preserve">      Lic. Ingeniería de Operaciones y Logística Empresarial..............................................................................</t>
  </si>
  <si>
    <t xml:space="preserve">      Lic. Contabilidad..........................................................................................................................</t>
  </si>
  <si>
    <t xml:space="preserve">      Lic. Arquitectura…………………………………………………………………………………………………………………………………………………………………………..</t>
  </si>
  <si>
    <t xml:space="preserve">      Lic. Representación Arquitectónica Digital...............................................................................................</t>
  </si>
  <si>
    <t xml:space="preserve">      Lic. Biología Marina y Limnología......................................................................................................................................................</t>
  </si>
  <si>
    <t xml:space="preserve">      Lic. Zoología........................................................................................................................................</t>
  </si>
  <si>
    <t xml:space="preserve">      Lic. Periodismo ........................................................................................................................</t>
  </si>
  <si>
    <t xml:space="preserve">       Lic. Eventos y Protocolo Corporativo .............................................................................................................</t>
  </si>
  <si>
    <t xml:space="preserve">      Lic. Economía......................................................................................................................................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</si>
  <si>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Banca..............................................................................................................</t>
  </si>
  <si>
    <t xml:space="preserve">   BIBLIOTECOLOGÍA..........................................................................................................................................................................</t>
  </si>
  <si>
    <t xml:space="preserve">      Lic. Geografía e Historia ...............................................................................................................</t>
  </si>
  <si>
    <t xml:space="preserve">      Lic. Ingeniería en Informática ..........................................................................................</t>
  </si>
  <si>
    <t xml:space="preserve">      Lic. Psicología .........................................................................................................................................</t>
  </si>
  <si>
    <t xml:space="preserve">      Lic. Educación Pre-escolar.................................................................................................</t>
  </si>
  <si>
    <t xml:space="preserve">      Lic. Educación Primaria..............................................................................................................................................................</t>
  </si>
  <si>
    <t xml:space="preserve">      Lic. Matemática ...............................................................................................................</t>
  </si>
  <si>
    <t xml:space="preserve">      Lic. Educación Física ..................................................................................................................</t>
  </si>
  <si>
    <t xml:space="preserve">      Lic. Español ..........................................................................................................................................</t>
  </si>
  <si>
    <t xml:space="preserve">      Lic. Inglés…………………………………………………………………………………………………………………………..</t>
  </si>
  <si>
    <t xml:space="preserve">      Lic. Administración Pública..................................................................................................................................................</t>
  </si>
  <si>
    <t xml:space="preserve">      Lic. Trabajo Social............................................................................................................</t>
  </si>
  <si>
    <t xml:space="preserve">     Lic. Psicología..................................................................................................................................................</t>
  </si>
  <si>
    <t xml:space="preserve">      Lic. Matemática ................................................................................................................................................</t>
  </si>
  <si>
    <t xml:space="preserve">     Lic. Desarrollo Comunitario con Énfasis en Promoción y</t>
  </si>
  <si>
    <t xml:space="preserve">     Lic. Desarrollo Comunitario………………………………………………………………………………………….</t>
  </si>
  <si>
    <t xml:space="preserve">     Lic. Administración Pública................................................................................................................................................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</si>
  <si>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</t>
  </si>
  <si>
    <t xml:space="preserve">     Lic. Inglés........................................................................................................................</t>
  </si>
  <si>
    <t xml:space="preserve">      Lic. Estadística Económica y Social......................................................................................................................................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</si>
  <si>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Banca......................................................................................................................................</t>
  </si>
  <si>
    <t xml:space="preserve">    ADMINISTRACIÓN PÚBLICA ................................................................................................................................................</t>
  </si>
  <si>
    <t xml:space="preserve">    RELACIONES INTERNACIONALES......................................................................................................................</t>
  </si>
  <si>
    <t xml:space="preserve">        Lic. Desarrollo Comunitario con énfasis en </t>
  </si>
  <si>
    <t xml:space="preserve">        Promoción y Organización Social................................................................................................................................................</t>
  </si>
  <si>
    <t>INFORMÁTICA ELECTRÓNICA Y COMUNICACIÓN….................................................................................</t>
  </si>
  <si>
    <t>Cuadro 6.   MATRÍCULA EN LOS CENTROS REGIONALES UNIVERSITARIOS, POR SEXO , TURNO Y CLASE DE INGRESO, SEGÚN SEDE,</t>
  </si>
  <si>
    <t>Clase de Ingreso</t>
  </si>
  <si>
    <t>Primer</t>
  </si>
  <si>
    <t>Ingreso</t>
  </si>
  <si>
    <t>Re-Ingreso</t>
  </si>
  <si>
    <t xml:space="preserve">      Lic. Eventos y Protocolo Corporativo...............................................................................................................</t>
  </si>
  <si>
    <t xml:space="preserve">      Lic. Biología Ambiental........................................................................................................................................</t>
  </si>
  <si>
    <t xml:space="preserve">      Lic. Bibliotecología y Ciencias de la Información...........................................................................................................</t>
  </si>
  <si>
    <t xml:space="preserve">     Lic. Docencia de Matemática....................................................................................................</t>
  </si>
  <si>
    <t>INGENIERÍA..............................................................................................................................................</t>
  </si>
  <si>
    <t xml:space="preserve">     INGENIERÍA CIVIL ……………………………………………………………………………………………………………………………………………………………………….</t>
  </si>
  <si>
    <t xml:space="preserve">      Lic. Farmacia.....................................................................................................................</t>
  </si>
  <si>
    <t xml:space="preserve">  FACULTAD, ESCUELA Y CARRERA  : PRIMER SEMESTRE; AÑO ACADÉMICO 2,021. </t>
  </si>
  <si>
    <t xml:space="preserve">       Lic. Ingeniero Agrónomo Zootecnista...............................................................................................................</t>
  </si>
  <si>
    <t xml:space="preserve">      Lic. Derecho y Ciencias Políticas  ……………….........................................................................................................................</t>
  </si>
  <si>
    <t xml:space="preserve">       Lic. Ingeniería en Manejo de Cuencas y Ambiente………………………………………………………………………..</t>
  </si>
  <si>
    <t xml:space="preserve">      Estudios Generales</t>
  </si>
  <si>
    <t xml:space="preserve">      Lic. Ingeniería Agroforestal…......................................................................................................................................</t>
  </si>
  <si>
    <t xml:space="preserve">     Lic. Psicopedagogía....................................................................................................................</t>
  </si>
  <si>
    <t xml:space="preserve">      Lic. Turismo Alternativo...........................................................................................................................................</t>
  </si>
  <si>
    <t xml:space="preserve">      Lic. Turismo Geográfico - Ecológico ...........................................................................................................................................</t>
  </si>
  <si>
    <t xml:space="preserve">    Lic. Informática para la Gestión  Educativa y Empresarial.......................................................................................................</t>
  </si>
  <si>
    <t xml:space="preserve">    Lic. Ingeniería de Energías Renovables…......................................................................................</t>
  </si>
  <si>
    <t xml:space="preserve">    Técnico en Asistencia Odontológica............................................................................................................................................................................................................</t>
  </si>
  <si>
    <t xml:space="preserve">    Técnico en Farmacia................................................................................................</t>
  </si>
  <si>
    <t xml:space="preserve">      Lic.Turismo Alternativo...........................................................................................................................................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</si>
  <si>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Inglés..................................................................................................................................................</t>
  </si>
  <si>
    <t xml:space="preserve">   DOCENCIA MEDIA  DIVERSIFICADA............................................................................................................</t>
  </si>
  <si>
    <t xml:space="preserve">        Lic. Desarrollo Comunitario….............................................................................................................</t>
  </si>
  <si>
    <t xml:space="preserve">      Técnico en Seguridad Nacional y de Fronteras................................................................................................................................................</t>
  </si>
  <si>
    <t xml:space="preserve">      Técnico en Agroforestería…............................................................................................................................</t>
  </si>
  <si>
    <t xml:space="preserve">      Técnico en Ganado Bovino...................................................................................................................................</t>
  </si>
  <si>
    <t xml:space="preserve">      Lic. Ingeniería Agronómica en Cultivos Tropicales…………………………………………….. </t>
  </si>
  <si>
    <t xml:space="preserve">      Técnico en Cultivos Agro exportables...................................................................................................................................</t>
  </si>
  <si>
    <t xml:space="preserve">      Lic. Administración Financiera y Negocios Internacionales..................................................................................................................................</t>
  </si>
  <si>
    <t xml:space="preserve">     Técnico en Informática Educativa.................................................................................................................................................................</t>
  </si>
  <si>
    <t xml:space="preserve">      Lic. Desarrollo Comunitario con énfasis en Promoción y</t>
  </si>
  <si>
    <t xml:space="preserve">       Lic. Derecho y Ciencias Políticas  ……………….........................................................................................................................</t>
  </si>
  <si>
    <t xml:space="preserve">       Técnico en Informática Educativa.................................................................................................................................................................</t>
  </si>
  <si>
    <t xml:space="preserve">      Estudios Generales…...........................................................................................................</t>
  </si>
  <si>
    <t xml:space="preserve">      Técnico en Sanidad Vegetal...........................................................................................</t>
  </si>
  <si>
    <t xml:space="preserve">      Lic. Ingeniero Agrónomo Zootecnista...............................................................................................................</t>
  </si>
  <si>
    <t xml:space="preserve">      Lic. Biología Animal........................................................................................................................................</t>
  </si>
  <si>
    <t xml:space="preserve">     Técnico en Farmacia................................................................................................</t>
  </si>
  <si>
    <t xml:space="preserve">      Técnico en Bibliotecas Escolares.......................................................................................................................</t>
  </si>
  <si>
    <t xml:space="preserve">      Técnico en Inglés Conversacional para  Servicio al Cliente…………………………………………………………………………………………………………………………..</t>
  </si>
  <si>
    <t xml:space="preserve">      Técnico en Informática Educativa.................................................................................................................................................................</t>
  </si>
  <si>
    <t xml:space="preserve">                                                                           Total….....................................................................................................</t>
  </si>
  <si>
    <t xml:space="preserve">      Lic. Recursos Naturales y Ambiente</t>
  </si>
  <si>
    <t xml:space="preserve">   ESTUDIOS GENERALES(3)…......................................................................................................</t>
  </si>
  <si>
    <t>(3)   Unidad académica administrativa que funciona en coordinación con todas las escuelas de la Facultad de Humanidades.</t>
  </si>
  <si>
    <t xml:space="preserve">      Lic. Informática para la Gestión Educativa y Empresarial..........................................................................................</t>
  </si>
  <si>
    <t xml:space="preserve">       Lic. Administración Financiera y Negocios Internacionales..................................................................................................................................</t>
  </si>
  <si>
    <t xml:space="preserve">      Lic. Informática para la Gestión  Educativa y Empresarial.......................................................................................................</t>
  </si>
  <si>
    <t xml:space="preserve">      Profesorado en Educación Media..................................................................................</t>
  </si>
  <si>
    <t xml:space="preserve">        Técnico Asistencia Odontológica............................................................................................................................................................................................................</t>
  </si>
  <si>
    <t xml:space="preserve">      Técnico Gestión Municipal...............................................................................................................................</t>
  </si>
  <si>
    <t xml:space="preserve">       Técnico Funcionario de Instrucción….............................................................................................</t>
  </si>
  <si>
    <t xml:space="preserve">       Lic. Administración de Empresas con énfasis en Mercadeo…................................................................................................…..............................................</t>
  </si>
  <si>
    <t xml:space="preserve">      Lic. Educación Primaria ....................................................................................................................</t>
  </si>
  <si>
    <t xml:space="preserve">     Lic. Educación Pre-Escolar........................................................................................................</t>
  </si>
  <si>
    <t xml:space="preserve">   ESTUDIOS GENERALES(1)</t>
  </si>
  <si>
    <t>(1)   Unidad académica administrativa que funciona en coordinación con todas las escuelas de la Facultad de Humanidades.</t>
  </si>
  <si>
    <r>
      <t xml:space="preserve">   ESTUDIOS GENERALES</t>
    </r>
    <r>
      <rPr>
        <sz val="10"/>
        <rFont val="Arial"/>
        <family val="2"/>
      </rPr>
      <t>(2)</t>
    </r>
    <r>
      <rPr>
        <b/>
        <sz val="10"/>
        <rFont val="Arial"/>
        <family val="2"/>
      </rPr>
      <t>…......................................................................................................</t>
    </r>
  </si>
  <si>
    <t>(2)   Unidad académica administrativa que funciona en coordinación con todas las escuelas de la Facultad de Humanidades.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</si>
</sst>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"/>
    <numFmt numFmtId="166" formatCode="0.0_)"/>
  </numFmts>
  <fonts count="10" x14ac:knownFonts="1">
    <font>
      <sz val="12"/>
      <name val="Courie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Courie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144">
    <xf numFmtId="164" fontId="0" fillId="0" borderId="0" xfId="0"/>
    <xf numFmtId="164" fontId="2" fillId="0" borderId="0" xfId="0" applyFont="1"/>
    <xf numFmtId="3" fontId="3" fillId="0" borderId="2" xfId="0" applyNumberFormat="1" applyFont="1" applyFill="1" applyBorder="1" applyAlignment="1" applyProtection="1">
      <alignment horizontal="right" vertical="justify"/>
    </xf>
    <xf numFmtId="3" fontId="3" fillId="0" borderId="2" xfId="0" applyNumberFormat="1" applyFont="1" applyFill="1" applyBorder="1" applyProtection="1"/>
    <xf numFmtId="3" fontId="3" fillId="0" borderId="1" xfId="0" applyNumberFormat="1" applyFont="1" applyFill="1" applyBorder="1" applyProtection="1"/>
    <xf numFmtId="164" fontId="2" fillId="0" borderId="0" xfId="0" applyFont="1" applyBorder="1"/>
    <xf numFmtId="164" fontId="1" fillId="0" borderId="0" xfId="0" applyFont="1" applyBorder="1" applyAlignment="1" applyProtection="1">
      <alignment horizontal="left"/>
    </xf>
    <xf numFmtId="164" fontId="1" fillId="0" borderId="0" xfId="0" applyFont="1" applyBorder="1"/>
    <xf numFmtId="164" fontId="1" fillId="0" borderId="0" xfId="0" quotePrefix="1" applyFont="1" applyBorder="1" applyAlignment="1" applyProtection="1">
      <alignment horizontal="left"/>
    </xf>
    <xf numFmtId="164" fontId="1" fillId="0" borderId="1" xfId="0" applyFont="1" applyBorder="1"/>
    <xf numFmtId="164" fontId="1" fillId="0" borderId="10" xfId="0" applyFont="1" applyFill="1" applyBorder="1"/>
    <xf numFmtId="164" fontId="1" fillId="0" borderId="11" xfId="0" applyFont="1" applyFill="1" applyBorder="1"/>
    <xf numFmtId="164" fontId="1" fillId="0" borderId="0" xfId="0" quotePrefix="1" applyFont="1" applyBorder="1" applyAlignment="1">
      <alignment horizontal="left"/>
    </xf>
    <xf numFmtId="3" fontId="3" fillId="0" borderId="1" xfId="0" applyNumberFormat="1" applyFont="1" applyFill="1" applyBorder="1" applyAlignment="1" applyProtection="1">
      <alignment horizontal="right" vertical="justify"/>
    </xf>
    <xf numFmtId="164" fontId="3" fillId="0" borderId="0" xfId="0" applyFont="1" applyBorder="1" applyAlignment="1" applyProtection="1">
      <alignment horizontal="left"/>
    </xf>
    <xf numFmtId="164" fontId="3" fillId="0" borderId="0" xfId="0" applyFont="1" applyFill="1" applyBorder="1"/>
    <xf numFmtId="164" fontId="3" fillId="0" borderId="0" xfId="0" applyFont="1" applyBorder="1" applyAlignment="1">
      <alignment horizontal="left"/>
    </xf>
    <xf numFmtId="164" fontId="3" fillId="0" borderId="0" xfId="0" quotePrefix="1" applyFont="1" applyBorder="1" applyAlignment="1" applyProtection="1">
      <alignment horizontal="left"/>
    </xf>
    <xf numFmtId="164" fontId="1" fillId="0" borderId="0" xfId="0" applyFont="1" applyBorder="1" applyAlignment="1">
      <alignment horizontal="left"/>
    </xf>
    <xf numFmtId="164" fontId="1" fillId="0" borderId="11" xfId="0" applyFont="1" applyFill="1" applyBorder="1" applyAlignment="1" applyProtection="1"/>
    <xf numFmtId="1" fontId="1" fillId="0" borderId="1" xfId="0" applyNumberFormat="1" applyFont="1" applyBorder="1"/>
    <xf numFmtId="3" fontId="1" fillId="0" borderId="1" xfId="0" applyNumberFormat="1" applyFont="1" applyBorder="1"/>
    <xf numFmtId="164" fontId="3" fillId="0" borderId="0" xfId="0" applyFont="1" applyBorder="1"/>
    <xf numFmtId="164" fontId="2" fillId="0" borderId="14" xfId="0" applyFont="1" applyBorder="1"/>
    <xf numFmtId="164" fontId="2" fillId="0" borderId="9" xfId="0" applyFont="1" applyBorder="1"/>
    <xf numFmtId="164" fontId="2" fillId="0" borderId="11" xfId="0" applyFont="1" applyBorder="1"/>
    <xf numFmtId="164" fontId="1" fillId="2" borderId="7" xfId="0" applyFont="1" applyFill="1" applyBorder="1"/>
    <xf numFmtId="164" fontId="1" fillId="2" borderId="6" xfId="0" applyFont="1" applyFill="1" applyBorder="1"/>
    <xf numFmtId="164" fontId="1" fillId="2" borderId="8" xfId="0" applyFont="1" applyFill="1" applyBorder="1"/>
    <xf numFmtId="164" fontId="1" fillId="2" borderId="6" xfId="0" applyFont="1" applyFill="1" applyBorder="1" applyAlignment="1">
      <alignment horizontal="left"/>
    </xf>
    <xf numFmtId="164" fontId="1" fillId="2" borderId="3" xfId="0" applyFont="1" applyFill="1" applyBorder="1"/>
    <xf numFmtId="164" fontId="3" fillId="2" borderId="12" xfId="0" applyFont="1" applyFill="1" applyBorder="1" applyAlignment="1">
      <alignment horizontal="centerContinuous"/>
    </xf>
    <xf numFmtId="164" fontId="3" fillId="2" borderId="5" xfId="0" applyFont="1" applyFill="1" applyBorder="1" applyAlignment="1">
      <alignment horizontal="centerContinuous"/>
    </xf>
    <xf numFmtId="164" fontId="3" fillId="2" borderId="4" xfId="0" applyFont="1" applyFill="1" applyBorder="1" applyAlignment="1">
      <alignment horizontal="centerContinuous"/>
    </xf>
    <xf numFmtId="164" fontId="3" fillId="2" borderId="3" xfId="0" applyFont="1" applyFill="1" applyBorder="1" applyAlignment="1">
      <alignment horizontal="center"/>
    </xf>
    <xf numFmtId="164" fontId="1" fillId="2" borderId="9" xfId="0" applyFont="1" applyFill="1" applyBorder="1"/>
    <xf numFmtId="164" fontId="1" fillId="2" borderId="11" xfId="0" applyFont="1" applyFill="1" applyBorder="1"/>
    <xf numFmtId="164" fontId="1" fillId="2" borderId="10" xfId="0" applyFont="1" applyFill="1" applyBorder="1"/>
    <xf numFmtId="164" fontId="3" fillId="2" borderId="2" xfId="0" applyFont="1" applyFill="1" applyBorder="1" applyAlignment="1">
      <alignment horizontal="center"/>
    </xf>
    <xf numFmtId="164" fontId="3" fillId="2" borderId="1" xfId="0" applyFont="1" applyFill="1" applyBorder="1" applyAlignment="1">
      <alignment horizontal="center"/>
    </xf>
    <xf numFmtId="164" fontId="3" fillId="2" borderId="2" xfId="0" applyFont="1" applyFill="1" applyBorder="1"/>
    <xf numFmtId="164" fontId="3" fillId="2" borderId="12" xfId="0" applyFont="1" applyFill="1" applyBorder="1"/>
    <xf numFmtId="164" fontId="3" fillId="2" borderId="13" xfId="0" applyFont="1" applyFill="1" applyBorder="1" applyAlignment="1">
      <alignment horizontal="centerContinuous"/>
    </xf>
    <xf numFmtId="164" fontId="1" fillId="0" borderId="2" xfId="0" applyFont="1" applyBorder="1" applyAlignment="1">
      <alignment wrapText="1"/>
    </xf>
    <xf numFmtId="164" fontId="1" fillId="0" borderId="2" xfId="0" applyFont="1" applyBorder="1"/>
    <xf numFmtId="164" fontId="1" fillId="0" borderId="2" xfId="0" applyFont="1" applyBorder="1" applyAlignment="1">
      <alignment horizontal="right" wrapText="1"/>
    </xf>
    <xf numFmtId="164" fontId="1" fillId="0" borderId="0" xfId="0" applyFont="1" applyAlignment="1">
      <alignment wrapText="1"/>
    </xf>
    <xf numFmtId="164" fontId="1" fillId="0" borderId="1" xfId="0" applyFont="1" applyBorder="1" applyAlignment="1">
      <alignment wrapText="1"/>
    </xf>
    <xf numFmtId="164" fontId="1" fillId="0" borderId="1" xfId="0" applyFont="1" applyBorder="1" applyAlignment="1">
      <alignment horizontal="right" wrapText="1"/>
    </xf>
    <xf numFmtId="1" fontId="1" fillId="0" borderId="1" xfId="0" applyNumberFormat="1" applyFont="1" applyBorder="1" applyAlignment="1">
      <alignment horizontal="right" wrapText="1"/>
    </xf>
    <xf numFmtId="164" fontId="3" fillId="0" borderId="2" xfId="0" applyFont="1" applyBorder="1" applyAlignment="1">
      <alignment wrapText="1"/>
    </xf>
    <xf numFmtId="1" fontId="3" fillId="0" borderId="2" xfId="0" applyNumberFormat="1" applyFont="1" applyBorder="1" applyAlignment="1">
      <alignment wrapText="1"/>
    </xf>
    <xf numFmtId="164" fontId="3" fillId="0" borderId="1" xfId="0" applyFont="1" applyBorder="1" applyAlignment="1">
      <alignment horizontal="right" wrapText="1"/>
    </xf>
    <xf numFmtId="164" fontId="1" fillId="0" borderId="0" xfId="0" applyFont="1" applyBorder="1" applyAlignment="1">
      <alignment wrapText="1"/>
    </xf>
    <xf numFmtId="3" fontId="1" fillId="0" borderId="0" xfId="0" applyNumberFormat="1" applyFont="1" applyBorder="1"/>
    <xf numFmtId="164" fontId="3" fillId="0" borderId="1" xfId="0" applyFont="1" applyBorder="1" applyAlignment="1">
      <alignment wrapText="1"/>
    </xf>
    <xf numFmtId="164" fontId="1" fillId="2" borderId="5" xfId="0" applyFont="1" applyFill="1" applyBorder="1"/>
    <xf numFmtId="164" fontId="3" fillId="2" borderId="13" xfId="0" applyFont="1" applyFill="1" applyBorder="1"/>
    <xf numFmtId="164" fontId="1" fillId="0" borderId="14" xfId="0" applyFont="1" applyBorder="1"/>
    <xf numFmtId="3" fontId="0" fillId="0" borderId="0" xfId="0" applyNumberFormat="1"/>
    <xf numFmtId="3" fontId="3" fillId="0" borderId="2" xfId="0" applyNumberFormat="1" applyFont="1" applyFill="1" applyBorder="1" applyAlignment="1" applyProtection="1">
      <alignment wrapText="1"/>
    </xf>
    <xf numFmtId="3" fontId="3" fillId="0" borderId="0" xfId="0" applyNumberFormat="1" applyFont="1"/>
    <xf numFmtId="164" fontId="3" fillId="0" borderId="0" xfId="0" applyFont="1" applyFill="1" applyBorder="1" applyAlignment="1" applyProtection="1"/>
    <xf numFmtId="164" fontId="0" fillId="0" borderId="11" xfId="0" applyBorder="1"/>
    <xf numFmtId="164" fontId="0" fillId="0" borderId="9" xfId="0" applyBorder="1"/>
    <xf numFmtId="3" fontId="3" fillId="0" borderId="1" xfId="0" applyNumberFormat="1" applyFont="1" applyBorder="1"/>
    <xf numFmtId="165" fontId="3" fillId="0" borderId="1" xfId="0" applyNumberFormat="1" applyFont="1" applyBorder="1"/>
    <xf numFmtId="3" fontId="3" fillId="0" borderId="2" xfId="0" applyNumberFormat="1" applyFont="1" applyBorder="1"/>
    <xf numFmtId="164" fontId="0" fillId="0" borderId="1" xfId="0" applyBorder="1"/>
    <xf numFmtId="165" fontId="1" fillId="0" borderId="1" xfId="0" applyNumberFormat="1" applyFont="1" applyBorder="1"/>
    <xf numFmtId="164" fontId="0" fillId="0" borderId="2" xfId="0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8" fillId="0" borderId="2" xfId="0" applyFont="1" applyBorder="1" applyAlignment="1">
      <alignment wrapText="1"/>
    </xf>
    <xf numFmtId="164" fontId="8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4" fontId="0" fillId="0" borderId="4" xfId="0" applyBorder="1"/>
    <xf numFmtId="164" fontId="1" fillId="0" borderId="4" xfId="0" applyFont="1" applyBorder="1"/>
    <xf numFmtId="1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164" fontId="3" fillId="0" borderId="0" xfId="0" quotePrefix="1" applyFont="1" applyBorder="1" applyAlignment="1">
      <alignment horizontal="left"/>
    </xf>
    <xf numFmtId="3" fontId="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Fill="1" applyBorder="1" applyAlignment="1" applyProtection="1">
      <alignment wrapText="1"/>
    </xf>
    <xf numFmtId="164" fontId="2" fillId="0" borderId="0" xfId="0" applyFont="1" applyBorder="1" applyAlignment="1">
      <alignment wrapText="1"/>
    </xf>
    <xf numFmtId="164" fontId="1" fillId="0" borderId="13" xfId="0" applyFont="1" applyBorder="1"/>
    <xf numFmtId="3" fontId="1" fillId="0" borderId="0" xfId="0" applyNumberFormat="1" applyFont="1" applyBorder="1" applyAlignment="1">
      <alignment wrapText="1"/>
    </xf>
    <xf numFmtId="3" fontId="1" fillId="0" borderId="13" xfId="0" applyNumberFormat="1" applyFont="1" applyBorder="1"/>
    <xf numFmtId="164" fontId="1" fillId="0" borderId="12" xfId="0" applyFont="1" applyBorder="1" applyAlignment="1">
      <alignment wrapText="1"/>
    </xf>
    <xf numFmtId="165" fontId="1" fillId="0" borderId="0" xfId="0" applyNumberFormat="1" applyFont="1" applyBorder="1"/>
    <xf numFmtId="164" fontId="0" fillId="0" borderId="0" xfId="0" applyBorder="1"/>
    <xf numFmtId="1" fontId="1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3" fontId="3" fillId="0" borderId="0" xfId="0" applyNumberFormat="1" applyFont="1" applyFill="1" applyBorder="1"/>
    <xf numFmtId="3" fontId="2" fillId="0" borderId="0" xfId="0" applyNumberFormat="1" applyFont="1"/>
    <xf numFmtId="164" fontId="1" fillId="2" borderId="0" xfId="0" applyFont="1" applyFill="1" applyBorder="1"/>
    <xf numFmtId="164" fontId="3" fillId="2" borderId="0" xfId="0" applyFont="1" applyFill="1" applyBorder="1" applyAlignment="1">
      <alignment horizontal="center"/>
    </xf>
    <xf numFmtId="164" fontId="3" fillId="0" borderId="0" xfId="0" applyFont="1" applyBorder="1" applyAlignment="1">
      <alignment horizontal="center"/>
    </xf>
    <xf numFmtId="164" fontId="6" fillId="0" borderId="0" xfId="0" applyFont="1" applyBorder="1" applyAlignment="1">
      <alignment horizontal="left"/>
    </xf>
    <xf numFmtId="164" fontId="1" fillId="0" borderId="3" xfId="0" applyFont="1" applyBorder="1" applyAlignment="1">
      <alignment horizontal="left"/>
    </xf>
    <xf numFmtId="164" fontId="5" fillId="0" borderId="0" xfId="0" applyFont="1" applyBorder="1"/>
    <xf numFmtId="164" fontId="3" fillId="0" borderId="3" xfId="0" applyFont="1" applyBorder="1" applyAlignment="1">
      <alignment horizontal="left"/>
    </xf>
    <xf numFmtId="164" fontId="8" fillId="0" borderId="0" xfId="0" applyFont="1" applyBorder="1" applyAlignment="1">
      <alignment wrapText="1"/>
    </xf>
    <xf numFmtId="164" fontId="8" fillId="0" borderId="0" xfId="0" applyFont="1" applyBorder="1"/>
    <xf numFmtId="164" fontId="1" fillId="0" borderId="0" xfId="0" applyFont="1" applyBorder="1" applyAlignment="1">
      <alignment horizontal="centerContinuous"/>
    </xf>
    <xf numFmtId="164" fontId="2" fillId="0" borderId="0" xfId="0" applyFont="1" applyBorder="1" applyAlignment="1">
      <alignment horizontal="centerContinuous"/>
    </xf>
    <xf numFmtId="164" fontId="1" fillId="0" borderId="0" xfId="0" quotePrefix="1" applyNumberFormat="1" applyFont="1" applyFill="1" applyBorder="1" applyAlignment="1" applyProtection="1">
      <alignment horizontal="left"/>
    </xf>
    <xf numFmtId="164" fontId="3" fillId="0" borderId="0" xfId="0" applyFont="1" applyBorder="1" applyAlignment="1">
      <alignment horizontal="centerContinuous"/>
    </xf>
    <xf numFmtId="164" fontId="3" fillId="0" borderId="0" xfId="0" quotePrefix="1" applyFont="1" applyFill="1" applyBorder="1" applyAlignment="1" applyProtection="1">
      <alignment horizontal="left"/>
    </xf>
    <xf numFmtId="164" fontId="4" fillId="0" borderId="0" xfId="0" applyFont="1" applyBorder="1" applyAlignment="1">
      <alignment horizontal="left"/>
    </xf>
    <xf numFmtId="164" fontId="9" fillId="0" borderId="0" xfId="0" applyFont="1" applyBorder="1"/>
    <xf numFmtId="164" fontId="1" fillId="0" borderId="0" xfId="0" applyFont="1" applyBorder="1" applyAlignment="1" applyProtection="1"/>
    <xf numFmtId="164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39" fontId="2" fillId="0" borderId="0" xfId="0" applyNumberFormat="1" applyFont="1" applyBorder="1" applyAlignment="1" applyProtection="1">
      <alignment horizontal="centerContinuous"/>
    </xf>
    <xf numFmtId="164" fontId="1" fillId="0" borderId="15" xfId="0" applyFont="1" applyFill="1" applyBorder="1"/>
    <xf numFmtId="164" fontId="3" fillId="0" borderId="3" xfId="0" applyFont="1" applyBorder="1" applyAlignment="1" applyProtection="1">
      <alignment horizontal="left"/>
    </xf>
    <xf numFmtId="164" fontId="0" fillId="0" borderId="3" xfId="0" applyBorder="1"/>
    <xf numFmtId="164" fontId="6" fillId="0" borderId="3" xfId="0" applyFont="1" applyBorder="1" applyAlignment="1">
      <alignment horizontal="left"/>
    </xf>
    <xf numFmtId="164" fontId="1" fillId="0" borderId="3" xfId="0" applyFont="1" applyBorder="1"/>
    <xf numFmtId="164" fontId="3" fillId="0" borderId="3" xfId="0" quotePrefix="1" applyFont="1" applyBorder="1" applyAlignment="1">
      <alignment horizontal="left"/>
    </xf>
    <xf numFmtId="164" fontId="1" fillId="0" borderId="3" xfId="0" quotePrefix="1" applyFont="1" applyBorder="1" applyAlignment="1">
      <alignment horizontal="left"/>
    </xf>
    <xf numFmtId="164" fontId="4" fillId="0" borderId="3" xfId="0" applyFont="1" applyBorder="1" applyAlignment="1">
      <alignment horizontal="left"/>
    </xf>
    <xf numFmtId="164" fontId="3" fillId="0" borderId="3" xfId="0" quotePrefix="1" applyFont="1" applyFill="1" applyBorder="1" applyAlignment="1" applyProtection="1">
      <alignment horizontal="left"/>
    </xf>
    <xf numFmtId="164" fontId="3" fillId="0" borderId="3" xfId="0" applyFont="1" applyBorder="1"/>
    <xf numFmtId="164" fontId="5" fillId="0" borderId="3" xfId="0" applyFont="1" applyBorder="1"/>
    <xf numFmtId="164" fontId="3" fillId="0" borderId="3" xfId="0" applyFont="1" applyFill="1" applyBorder="1" applyAlignment="1" applyProtection="1"/>
    <xf numFmtId="164" fontId="3" fillId="0" borderId="0" xfId="0" applyFont="1" applyBorder="1" applyAlignment="1" applyProtection="1">
      <alignment horizontal="centerContinuous"/>
    </xf>
    <xf numFmtId="166" fontId="4" fillId="0" borderId="3" xfId="0" applyNumberFormat="1" applyFont="1" applyBorder="1" applyAlignment="1">
      <alignment horizontal="left"/>
    </xf>
    <xf numFmtId="164" fontId="5" fillId="0" borderId="3" xfId="0" applyFont="1" applyBorder="1" applyAlignment="1">
      <alignment horizontal="left"/>
    </xf>
    <xf numFmtId="164" fontId="7" fillId="0" borderId="3" xfId="0" applyFont="1" applyBorder="1" applyAlignment="1">
      <alignment horizontal="left"/>
    </xf>
    <xf numFmtId="164" fontId="0" fillId="0" borderId="5" xfId="0" applyBorder="1"/>
    <xf numFmtId="164" fontId="1" fillId="0" borderId="0" xfId="0" applyFont="1" applyFill="1" applyBorder="1"/>
    <xf numFmtId="164" fontId="1" fillId="0" borderId="0" xfId="0" applyFont="1" applyFill="1" applyBorder="1" applyAlignment="1">
      <alignment horizontal="left"/>
    </xf>
    <xf numFmtId="164" fontId="1" fillId="0" borderId="0" xfId="0" applyFont="1" applyFill="1" applyBorder="1" applyAlignment="1" applyProtection="1">
      <alignment horizontal="left"/>
    </xf>
    <xf numFmtId="164" fontId="1" fillId="0" borderId="0" xfId="0" quotePrefix="1" applyFont="1" applyFill="1" applyBorder="1" applyAlignment="1">
      <alignment horizontal="left"/>
    </xf>
    <xf numFmtId="164" fontId="3" fillId="0" borderId="0" xfId="0" applyFont="1" applyBorder="1" applyAlignment="1" applyProtection="1">
      <alignment horizontal="center"/>
    </xf>
    <xf numFmtId="164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3C937"/>
      <color rgb="FFFF0505"/>
      <color rgb="FFFF2929"/>
      <color rgb="FF73F632"/>
      <color rgb="FFFFCB25"/>
      <color rgb="FFADDB7B"/>
      <color rgb="FFFF3737"/>
      <color rgb="FFC86664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'datos-graf-1'!$B$4</c:f>
              <c:strCache>
                <c:ptCount val="1"/>
                <c:pt idx="0">
                  <c:v>Diurno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'datos-graf-1'!$A$5:$A$14</c:f>
              <c:strCache>
                <c:ptCount val="10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Los Santos</c:v>
                </c:pt>
                <c:pt idx="7">
                  <c:v>Bocas del Toro</c:v>
                </c:pt>
                <c:pt idx="8">
                  <c:v>Panamá Este</c:v>
                </c:pt>
                <c:pt idx="9">
                  <c:v>Darién</c:v>
                </c:pt>
              </c:strCache>
            </c:strRef>
          </c:cat>
          <c:val>
            <c:numRef>
              <c:f>'datos-graf-1'!$B$5:$B$14</c:f>
              <c:numCache>
                <c:formatCode>#,##0</c:formatCode>
                <c:ptCount val="10"/>
                <c:pt idx="0">
                  <c:v>4409.7877606609209</c:v>
                </c:pt>
                <c:pt idx="1">
                  <c:v>3967.8562386469152</c:v>
                </c:pt>
                <c:pt idx="2" formatCode="General_)">
                  <c:v>3608</c:v>
                </c:pt>
                <c:pt idx="3">
                  <c:v>2798.3838465181866</c:v>
                </c:pt>
                <c:pt idx="4" formatCode="General_)">
                  <c:v>2401</c:v>
                </c:pt>
                <c:pt idx="5" formatCode="General_)">
                  <c:v>3240</c:v>
                </c:pt>
                <c:pt idx="6">
                  <c:v>1058</c:v>
                </c:pt>
                <c:pt idx="7" formatCode="General_)">
                  <c:v>2123</c:v>
                </c:pt>
                <c:pt idx="8">
                  <c:v>559.10326768079813</c:v>
                </c:pt>
                <c:pt idx="9">
                  <c:v>684.58937363626796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33E-AA4C-F40999C2BDF2}"/>
            </c:ext>
          </c:extLst>
        </c:ser>
        <c:ser>
          <c:idx val="1"/>
          <c:order val="1"/>
          <c:tx>
            <c:strRef>
              <c:f>'datos-graf-1'!$C$4</c:f>
              <c:strCache>
                <c:ptCount val="1"/>
                <c:pt idx="0">
                  <c:v>Vespertino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'datos-graf-1'!$A$5:$A$14</c:f>
              <c:strCache>
                <c:ptCount val="10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Los Santos</c:v>
                </c:pt>
                <c:pt idx="7">
                  <c:v>Bocas del Toro</c:v>
                </c:pt>
                <c:pt idx="8">
                  <c:v>Panamá Este</c:v>
                </c:pt>
                <c:pt idx="9">
                  <c:v>Darién</c:v>
                </c:pt>
              </c:strCache>
            </c:strRef>
          </c:cat>
          <c:val>
            <c:numRef>
              <c:f>'datos-graf-1'!$C$5:$C$14</c:f>
              <c:numCache>
                <c:formatCode>#,##0</c:formatCode>
                <c:ptCount val="10"/>
                <c:pt idx="0">
                  <c:v>258</c:v>
                </c:pt>
                <c:pt idx="1">
                  <c:v>196.25244279114722</c:v>
                </c:pt>
                <c:pt idx="2" formatCode="General_)">
                  <c:v>267</c:v>
                </c:pt>
                <c:pt idx="3">
                  <c:v>136.01433691756273</c:v>
                </c:pt>
                <c:pt idx="4" formatCode="General_)">
                  <c:v>109</c:v>
                </c:pt>
                <c:pt idx="5" formatCode="General_)">
                  <c:v>150</c:v>
                </c:pt>
                <c:pt idx="6">
                  <c:v>60.496535546169554</c:v>
                </c:pt>
                <c:pt idx="7" formatCode="General_)">
                  <c:v>23</c:v>
                </c:pt>
                <c:pt idx="8">
                  <c:v>29.765989579059166</c:v>
                </c:pt>
                <c:pt idx="9">
                  <c:v>5.3793424079138372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1-433E-AA4C-F40999C2BDF2}"/>
            </c:ext>
          </c:extLst>
        </c:ser>
        <c:ser>
          <c:idx val="2"/>
          <c:order val="2"/>
          <c:tx>
            <c:strRef>
              <c:f>'datos-graf-1'!$D$4</c:f>
              <c:strCache>
                <c:ptCount val="1"/>
                <c:pt idx="0">
                  <c:v>Nocturno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'datos-graf-1'!$A$5:$A$14</c:f>
              <c:strCache>
                <c:ptCount val="10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Los Santos</c:v>
                </c:pt>
                <c:pt idx="7">
                  <c:v>Bocas del Toro</c:v>
                </c:pt>
                <c:pt idx="8">
                  <c:v>Panamá Este</c:v>
                </c:pt>
                <c:pt idx="9">
                  <c:v>Darién</c:v>
                </c:pt>
              </c:strCache>
            </c:strRef>
          </c:cat>
          <c:val>
            <c:numRef>
              <c:f>'datos-graf-1'!$D$5:$D$14</c:f>
              <c:numCache>
                <c:formatCode>#,##0</c:formatCode>
                <c:ptCount val="10"/>
                <c:pt idx="0">
                  <c:v>831.95869959993797</c:v>
                </c:pt>
                <c:pt idx="1">
                  <c:v>4457.8913185619376</c:v>
                </c:pt>
                <c:pt idx="2" formatCode="General_)">
                  <c:v>1916</c:v>
                </c:pt>
                <c:pt idx="3">
                  <c:v>2268.5774902472126</c:v>
                </c:pt>
                <c:pt idx="4" formatCode="General_)">
                  <c:v>729</c:v>
                </c:pt>
                <c:pt idx="5" formatCode="General_)">
                  <c:v>914.5</c:v>
                </c:pt>
                <c:pt idx="6">
                  <c:v>513</c:v>
                </c:pt>
                <c:pt idx="7" formatCode="General_)">
                  <c:v>954</c:v>
                </c:pt>
                <c:pt idx="8">
                  <c:v>374.13074274014264</c:v>
                </c:pt>
                <c:pt idx="9">
                  <c:v>17.031283955818118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1-433E-AA4C-F40999C2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831264"/>
        <c:axId val="433831592"/>
        <c:axId val="0"/>
      </c:bar3DChart>
      <c:catAx>
        <c:axId val="4338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33831592"/>
        <c:crosses val="autoZero"/>
        <c:auto val="1"/>
        <c:lblAlgn val="ctr"/>
        <c:lblOffset val="100"/>
        <c:noMultiLvlLbl val="0"/>
      </c:catAx>
      <c:valAx>
        <c:axId val="43383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3383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'datos-graf-1'!$B$4</c:f>
              <c:strCache>
                <c:ptCount val="1"/>
                <c:pt idx="0">
                  <c:v>Diurno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'datos-graf-1'!$A$5:$A$14</c:f>
              <c:strCache>
                <c:ptCount val="10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Los Santos</c:v>
                </c:pt>
                <c:pt idx="7">
                  <c:v>Bocas del Toro</c:v>
                </c:pt>
                <c:pt idx="8">
                  <c:v>Panamá Este</c:v>
                </c:pt>
                <c:pt idx="9">
                  <c:v>Darién</c:v>
                </c:pt>
              </c:strCache>
            </c:strRef>
          </c:cat>
          <c:val>
            <c:numRef>
              <c:f>'datos-graf-1'!$B$5:$B$14</c:f>
              <c:numCache>
                <c:formatCode>#,##0</c:formatCode>
                <c:ptCount val="10"/>
                <c:pt idx="0">
                  <c:v>4409.7877606609209</c:v>
                </c:pt>
                <c:pt idx="1">
                  <c:v>3967.8562386469152</c:v>
                </c:pt>
                <c:pt idx="2" formatCode="General_)">
                  <c:v>3608</c:v>
                </c:pt>
                <c:pt idx="3">
                  <c:v>2798.3838465181866</c:v>
                </c:pt>
                <c:pt idx="4" formatCode="General_)">
                  <c:v>2401</c:v>
                </c:pt>
                <c:pt idx="5" formatCode="General_)">
                  <c:v>3240</c:v>
                </c:pt>
                <c:pt idx="6">
                  <c:v>1058</c:v>
                </c:pt>
                <c:pt idx="7" formatCode="General_)">
                  <c:v>2123</c:v>
                </c:pt>
                <c:pt idx="8">
                  <c:v>559.10326768079813</c:v>
                </c:pt>
                <c:pt idx="9">
                  <c:v>684.58937363626796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0-4EC3-91F4-D5C7CB36F6A2}"/>
            </c:ext>
          </c:extLst>
        </c:ser>
        <c:ser>
          <c:idx val="1"/>
          <c:order val="1"/>
          <c:tx>
            <c:strRef>
              <c:f>'datos-graf-1'!$C$4</c:f>
              <c:strCache>
                <c:ptCount val="1"/>
                <c:pt idx="0">
                  <c:v>Vespertino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'datos-graf-1'!$A$5:$A$14</c:f>
              <c:strCache>
                <c:ptCount val="10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Los Santos</c:v>
                </c:pt>
                <c:pt idx="7">
                  <c:v>Bocas del Toro</c:v>
                </c:pt>
                <c:pt idx="8">
                  <c:v>Panamá Este</c:v>
                </c:pt>
                <c:pt idx="9">
                  <c:v>Darién</c:v>
                </c:pt>
              </c:strCache>
            </c:strRef>
          </c:cat>
          <c:val>
            <c:numRef>
              <c:f>'datos-graf-1'!$C$5:$C$14</c:f>
              <c:numCache>
                <c:formatCode>#,##0</c:formatCode>
                <c:ptCount val="10"/>
                <c:pt idx="0">
                  <c:v>258</c:v>
                </c:pt>
                <c:pt idx="1">
                  <c:v>196.25244279114722</c:v>
                </c:pt>
                <c:pt idx="2" formatCode="General_)">
                  <c:v>267</c:v>
                </c:pt>
                <c:pt idx="3">
                  <c:v>136.01433691756273</c:v>
                </c:pt>
                <c:pt idx="4" formatCode="General_)">
                  <c:v>109</c:v>
                </c:pt>
                <c:pt idx="5" formatCode="General_)">
                  <c:v>150</c:v>
                </c:pt>
                <c:pt idx="6">
                  <c:v>60.496535546169554</c:v>
                </c:pt>
                <c:pt idx="7" formatCode="General_)">
                  <c:v>23</c:v>
                </c:pt>
                <c:pt idx="8">
                  <c:v>29.765989579059166</c:v>
                </c:pt>
                <c:pt idx="9">
                  <c:v>5.3793424079138372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0-4EC3-91F4-D5C7CB36F6A2}"/>
            </c:ext>
          </c:extLst>
        </c:ser>
        <c:ser>
          <c:idx val="2"/>
          <c:order val="2"/>
          <c:tx>
            <c:strRef>
              <c:f>'datos-graf-1'!$D$4</c:f>
              <c:strCache>
                <c:ptCount val="1"/>
                <c:pt idx="0">
                  <c:v>Nocturno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'datos-graf-1'!$A$5:$A$14</c:f>
              <c:strCache>
                <c:ptCount val="10"/>
                <c:pt idx="0">
                  <c:v>Veraguas</c:v>
                </c:pt>
                <c:pt idx="1">
                  <c:v>Colón</c:v>
                </c:pt>
                <c:pt idx="2">
                  <c:v>Panamá Oeste</c:v>
                </c:pt>
                <c:pt idx="3">
                  <c:v>San Miguelito</c:v>
                </c:pt>
                <c:pt idx="4">
                  <c:v>Azuero</c:v>
                </c:pt>
                <c:pt idx="5">
                  <c:v>Coclé</c:v>
                </c:pt>
                <c:pt idx="6">
                  <c:v>Los Santos</c:v>
                </c:pt>
                <c:pt idx="7">
                  <c:v>Bocas del Toro</c:v>
                </c:pt>
                <c:pt idx="8">
                  <c:v>Panamá Este</c:v>
                </c:pt>
                <c:pt idx="9">
                  <c:v>Darién</c:v>
                </c:pt>
              </c:strCache>
            </c:strRef>
          </c:cat>
          <c:val>
            <c:numRef>
              <c:f>'datos-graf-1'!$D$5:$D$14</c:f>
              <c:numCache>
                <c:formatCode>#,##0</c:formatCode>
                <c:ptCount val="10"/>
                <c:pt idx="0">
                  <c:v>831.95869959993797</c:v>
                </c:pt>
                <c:pt idx="1">
                  <c:v>4457.8913185619376</c:v>
                </c:pt>
                <c:pt idx="2" formatCode="General_)">
                  <c:v>1916</c:v>
                </c:pt>
                <c:pt idx="3">
                  <c:v>2268.5774902472126</c:v>
                </c:pt>
                <c:pt idx="4" formatCode="General_)">
                  <c:v>729</c:v>
                </c:pt>
                <c:pt idx="5" formatCode="General_)">
                  <c:v>914.5</c:v>
                </c:pt>
                <c:pt idx="6">
                  <c:v>513</c:v>
                </c:pt>
                <c:pt idx="7" formatCode="General_)">
                  <c:v>954</c:v>
                </c:pt>
                <c:pt idx="8">
                  <c:v>374.13074274014264</c:v>
                </c:pt>
                <c:pt idx="9">
                  <c:v>17.031283955818118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0-4EC3-91F4-D5C7CB36F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831264"/>
        <c:axId val="433831592"/>
        <c:axId val="0"/>
      </c:bar3DChart>
      <c:catAx>
        <c:axId val="4338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33831592"/>
        <c:crosses val="autoZero"/>
        <c:auto val="1"/>
        <c:lblAlgn val="ctr"/>
        <c:lblOffset val="100"/>
        <c:noMultiLvlLbl val="0"/>
      </c:catAx>
      <c:valAx>
        <c:axId val="43383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3383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984</xdr:row>
      <xdr:rowOff>161925</xdr:rowOff>
    </xdr:from>
    <xdr:to>
      <xdr:col>9</xdr:col>
      <xdr:colOff>35904</xdr:colOff>
      <xdr:row>1019</xdr:row>
      <xdr:rowOff>182317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E96A73-986C-4F68-A0DC-EDE9C5B00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175793400"/>
          <a:ext cx="9827604" cy="6687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204787</xdr:colOff>
      <xdr:row>7</xdr:row>
      <xdr:rowOff>119062</xdr:rowOff>
    </xdr:from>
    <xdr:to>
      <xdr:col>10</xdr:col>
      <xdr:colOff>814387</xdr:colOff>
      <xdr:row>22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01007D-92EB-498C-879B-FBB48EA51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8</xdr:col>
      <xdr:colOff>609600</xdr:colOff>
      <xdr:row>27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A2B73DE-61A7-4953-A0DE-935F27E44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32E9-F3A7-4F53-B92C-89E8E642F552}">
  <dimension ref="A1:L995"/>
  <sheetViews>
    <sheetView showGridLines="0" tabSelected="1" topLeftCell="A480" workbookViewId="0">
      <selection activeCell="L510" sqref="L510"/>
    </sheetView>
  </sheetViews>
  <sheetFormatPr baseColWidth="10" defaultRowHeight="15" x14ac:dyDescent="0.2"/>
  <cols>
    <col min="1" max="1" width="53" customWidth="1"/>
    <col min="2" max="2" width="9.109375" customWidth="1"/>
    <col min="4" max="5" width="9.109375" customWidth="1"/>
    <col min="6" max="6" width="6.77734375" customWidth="1"/>
    <col min="7" max="7" width="8.109375" customWidth="1"/>
    <col min="8" max="8" width="7.88671875" customWidth="1"/>
    <col min="9" max="10" width="9.77734375" customWidth="1"/>
  </cols>
  <sheetData>
    <row r="1" spans="1:12" ht="12" customHeight="1" x14ac:dyDescent="0.2">
      <c r="A1" s="142" t="s">
        <v>326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2" ht="12" customHeight="1" x14ac:dyDescent="0.2">
      <c r="A2" s="142" t="s">
        <v>338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 ht="12" customHeight="1" thickBot="1" x14ac:dyDescent="0.25">
      <c r="A3" s="58"/>
      <c r="B3" s="58"/>
      <c r="C3" s="58"/>
      <c r="D3" s="58"/>
      <c r="E3" s="58"/>
      <c r="F3" s="58"/>
      <c r="G3" s="58"/>
      <c r="H3" s="58"/>
      <c r="I3" s="23"/>
      <c r="J3" s="23"/>
    </row>
    <row r="4" spans="1:12" ht="12" customHeight="1" thickTop="1" x14ac:dyDescent="0.2">
      <c r="A4" s="26"/>
      <c r="B4" s="27"/>
      <c r="C4" s="28"/>
      <c r="D4" s="27"/>
      <c r="E4" s="28"/>
      <c r="F4" s="27"/>
      <c r="G4" s="28"/>
      <c r="H4" s="28"/>
      <c r="I4" s="29"/>
      <c r="J4" s="100"/>
    </row>
    <row r="5" spans="1:12" ht="12" customHeight="1" x14ac:dyDescent="0.2">
      <c r="A5" s="30"/>
      <c r="B5" s="31" t="s">
        <v>32</v>
      </c>
      <c r="C5" s="32"/>
      <c r="D5" s="31" t="s">
        <v>33</v>
      </c>
      <c r="E5" s="32"/>
      <c r="F5" s="31" t="s">
        <v>34</v>
      </c>
      <c r="G5" s="33"/>
      <c r="H5" s="33"/>
      <c r="I5" s="31" t="s">
        <v>327</v>
      </c>
      <c r="J5" s="33"/>
    </row>
    <row r="6" spans="1:12" ht="12" customHeight="1" x14ac:dyDescent="0.2">
      <c r="A6" s="34" t="s">
        <v>161</v>
      </c>
      <c r="B6" s="35"/>
      <c r="C6" s="35"/>
      <c r="D6" s="35"/>
      <c r="E6" s="35"/>
      <c r="F6" s="35"/>
      <c r="G6" s="35"/>
      <c r="H6" s="35"/>
      <c r="I6" s="36"/>
      <c r="J6" s="37"/>
    </row>
    <row r="7" spans="1:12" ht="12" customHeight="1" x14ac:dyDescent="0.2">
      <c r="A7" s="34"/>
      <c r="B7" s="38" t="s">
        <v>58</v>
      </c>
      <c r="C7" s="38" t="s">
        <v>59</v>
      </c>
      <c r="D7" s="38" t="s">
        <v>60</v>
      </c>
      <c r="E7" s="38" t="s">
        <v>61</v>
      </c>
      <c r="F7" s="38" t="s">
        <v>62</v>
      </c>
      <c r="G7" s="38" t="s">
        <v>63</v>
      </c>
      <c r="H7" s="38" t="s">
        <v>64</v>
      </c>
      <c r="I7" s="39" t="s">
        <v>328</v>
      </c>
      <c r="J7" s="101"/>
    </row>
    <row r="8" spans="1:12" ht="12" customHeight="1" x14ac:dyDescent="0.2">
      <c r="A8" s="56"/>
      <c r="B8" s="41"/>
      <c r="C8" s="41"/>
      <c r="D8" s="41"/>
      <c r="E8" s="41"/>
      <c r="F8" s="41"/>
      <c r="G8" s="41"/>
      <c r="H8" s="57"/>
      <c r="I8" s="42" t="s">
        <v>329</v>
      </c>
      <c r="J8" s="33" t="s">
        <v>330</v>
      </c>
    </row>
    <row r="9" spans="1:12" ht="12" customHeight="1" x14ac:dyDescent="0.2">
      <c r="A9" s="93"/>
      <c r="B9" s="63"/>
      <c r="C9" s="63"/>
      <c r="D9" s="63"/>
      <c r="E9" s="63"/>
      <c r="F9" s="63"/>
      <c r="G9" s="63"/>
      <c r="H9" s="63"/>
      <c r="I9" s="63"/>
      <c r="J9" s="64"/>
    </row>
    <row r="10" spans="1:12" x14ac:dyDescent="0.2">
      <c r="A10" s="102" t="s">
        <v>373</v>
      </c>
      <c r="B10" s="65">
        <f>B12+B108+B195+B307+B405+B488+B572+B655+B738+B822</f>
        <v>39061</v>
      </c>
      <c r="C10" s="66">
        <f>(B10/$B$10)*100</f>
        <v>100</v>
      </c>
      <c r="D10" s="65">
        <f t="shared" ref="D10:J10" si="0">D12+D108+D195+D307+D405+D488+D572+D655+D738+D822</f>
        <v>11867</v>
      </c>
      <c r="E10" s="65">
        <f t="shared" si="0"/>
        <v>27194</v>
      </c>
      <c r="F10" s="65">
        <f t="shared" si="0"/>
        <v>24849.720487143091</v>
      </c>
      <c r="G10" s="65">
        <f t="shared" si="0"/>
        <v>1234.9086472418526</v>
      </c>
      <c r="H10" s="65">
        <f t="shared" si="0"/>
        <v>12976.089535105049</v>
      </c>
      <c r="I10" s="65">
        <f t="shared" si="0"/>
        <v>6997</v>
      </c>
      <c r="J10" s="67">
        <f t="shared" si="0"/>
        <v>32064</v>
      </c>
      <c r="K10" s="98"/>
      <c r="L10" s="61"/>
    </row>
    <row r="11" spans="1:12" x14ac:dyDescent="0.2">
      <c r="A11" s="93"/>
      <c r="B11" s="68"/>
      <c r="C11" s="69"/>
      <c r="D11" s="68"/>
      <c r="E11" s="68"/>
      <c r="F11" s="68"/>
      <c r="G11" s="68"/>
      <c r="H11" s="68"/>
      <c r="I11" s="68"/>
      <c r="J11" s="70"/>
      <c r="K11" s="98"/>
      <c r="L11" s="61"/>
    </row>
    <row r="12" spans="1:12" x14ac:dyDescent="0.2">
      <c r="A12" s="62" t="s">
        <v>113</v>
      </c>
      <c r="B12" s="65">
        <f>B15+B26+B30+B35+B39+B48+B56+B62+B66+B70+B74+B82+B87+B91</f>
        <v>3239</v>
      </c>
      <c r="C12" s="66">
        <f t="shared" ref="C12:C64" si="1">(B12/$B$10)*100</f>
        <v>8.2921584188832842</v>
      </c>
      <c r="D12" s="65">
        <f t="shared" ref="D12:J12" si="2">D15+D26+D30+D35+D39+D48+D56+D62+D66+D70+D74+D82+D87+D91</f>
        <v>1072</v>
      </c>
      <c r="E12" s="65">
        <f t="shared" si="2"/>
        <v>2167</v>
      </c>
      <c r="F12" s="65">
        <f t="shared" si="2"/>
        <v>2401</v>
      </c>
      <c r="G12" s="65">
        <f>G15+G26+G30+G39+G56+G62+G66+G70+G74+G82+G87+G91+G48</f>
        <v>109</v>
      </c>
      <c r="H12" s="65">
        <f>H15+H26+H30+H35+H39+H48+H56+H62+H66+H70+H74+H82+H91</f>
        <v>729</v>
      </c>
      <c r="I12" s="65">
        <f>I15+I26+I30+I35+I39+I48+I62+I66+I70+I74+I82+I87+I91</f>
        <v>749</v>
      </c>
      <c r="J12" s="67">
        <f t="shared" si="2"/>
        <v>2490</v>
      </c>
      <c r="K12" s="98"/>
      <c r="L12" s="61"/>
    </row>
    <row r="13" spans="1:12" x14ac:dyDescent="0.2">
      <c r="A13" s="93"/>
      <c r="B13" s="68"/>
      <c r="C13" s="69"/>
      <c r="D13" s="68"/>
      <c r="E13" s="68"/>
      <c r="F13" s="68"/>
      <c r="G13" s="68"/>
      <c r="H13" s="68"/>
      <c r="I13" s="68"/>
      <c r="J13" s="70"/>
      <c r="K13" s="98"/>
      <c r="L13" s="61"/>
    </row>
    <row r="14" spans="1:12" ht="12.95" customHeight="1" x14ac:dyDescent="0.2">
      <c r="A14" s="14" t="s">
        <v>68</v>
      </c>
      <c r="B14" s="68"/>
      <c r="C14" s="69"/>
      <c r="D14" s="68"/>
      <c r="E14" s="68"/>
      <c r="F14" s="68"/>
      <c r="G14" s="68"/>
      <c r="H14" s="68"/>
      <c r="I14" s="68"/>
      <c r="J14" s="70"/>
      <c r="K14" s="98"/>
      <c r="L14" s="61"/>
    </row>
    <row r="15" spans="1:12" ht="12.95" customHeight="1" x14ac:dyDescent="0.2">
      <c r="A15" s="14" t="s">
        <v>114</v>
      </c>
      <c r="B15" s="55">
        <f>B17+B23</f>
        <v>719</v>
      </c>
      <c r="C15" s="66">
        <f t="shared" si="1"/>
        <v>1.8407106832902382</v>
      </c>
      <c r="D15" s="55">
        <f t="shared" ref="D15:J15" si="3">D17+D23</f>
        <v>240</v>
      </c>
      <c r="E15" s="55">
        <f t="shared" si="3"/>
        <v>479</v>
      </c>
      <c r="F15" s="55">
        <f t="shared" si="3"/>
        <v>398</v>
      </c>
      <c r="G15" s="55">
        <f t="shared" si="3"/>
        <v>16</v>
      </c>
      <c r="H15" s="55">
        <f t="shared" si="3"/>
        <v>305</v>
      </c>
      <c r="I15" s="55">
        <f t="shared" si="3"/>
        <v>132</v>
      </c>
      <c r="J15" s="50">
        <f t="shared" si="3"/>
        <v>587</v>
      </c>
      <c r="K15" s="98"/>
      <c r="L15" s="61"/>
    </row>
    <row r="16" spans="1:12" x14ac:dyDescent="0.2">
      <c r="A16" s="93"/>
      <c r="B16" s="71"/>
      <c r="C16" s="69"/>
      <c r="D16" s="71"/>
      <c r="E16" s="71"/>
      <c r="F16" s="71"/>
      <c r="G16" s="71"/>
      <c r="H16" s="71"/>
      <c r="I16" s="71"/>
      <c r="J16" s="72"/>
      <c r="K16" s="98"/>
      <c r="L16" s="61"/>
    </row>
    <row r="17" spans="1:12" x14ac:dyDescent="0.2">
      <c r="A17" s="103" t="s">
        <v>159</v>
      </c>
      <c r="B17" s="55">
        <f>SUM(B18:B22)</f>
        <v>529</v>
      </c>
      <c r="C17" s="66">
        <f t="shared" si="1"/>
        <v>1.354292004812985</v>
      </c>
      <c r="D17" s="55">
        <f t="shared" ref="D17:J17" si="4">SUM(D18:D22)</f>
        <v>184</v>
      </c>
      <c r="E17" s="55">
        <f t="shared" si="4"/>
        <v>345</v>
      </c>
      <c r="F17" s="55">
        <f>SUM(F18:F22)</f>
        <v>299</v>
      </c>
      <c r="G17" s="55">
        <f t="shared" si="4"/>
        <v>9</v>
      </c>
      <c r="H17" s="55">
        <f t="shared" si="4"/>
        <v>221</v>
      </c>
      <c r="I17" s="55">
        <f t="shared" si="4"/>
        <v>104</v>
      </c>
      <c r="J17" s="50">
        <f t="shared" si="4"/>
        <v>425</v>
      </c>
      <c r="K17" s="98"/>
      <c r="L17" s="61"/>
    </row>
    <row r="18" spans="1:12" ht="12" customHeight="1" x14ac:dyDescent="0.2">
      <c r="A18" s="6" t="s">
        <v>158</v>
      </c>
      <c r="B18" s="47">
        <v>148</v>
      </c>
      <c r="C18" s="75">
        <f t="shared" si="1"/>
        <v>0.37889454955070273</v>
      </c>
      <c r="D18" s="47">
        <v>58</v>
      </c>
      <c r="E18" s="47">
        <v>90</v>
      </c>
      <c r="F18" s="47">
        <v>87</v>
      </c>
      <c r="G18" s="47">
        <v>2</v>
      </c>
      <c r="H18" s="47">
        <v>59</v>
      </c>
      <c r="I18" s="47">
        <v>26</v>
      </c>
      <c r="J18" s="43">
        <f t="shared" ref="J18:J22" si="5">B18-I18</f>
        <v>122</v>
      </c>
      <c r="K18" s="98"/>
      <c r="L18" s="61"/>
    </row>
    <row r="19" spans="1:12" ht="12" customHeight="1" x14ac:dyDescent="0.2">
      <c r="A19" s="138" t="s">
        <v>384</v>
      </c>
      <c r="B19" s="47">
        <v>1</v>
      </c>
      <c r="C19" s="75">
        <f t="shared" si="1"/>
        <v>2.5600983077750184E-3</v>
      </c>
      <c r="D19" s="48" t="s">
        <v>73</v>
      </c>
      <c r="E19" s="47">
        <v>1</v>
      </c>
      <c r="F19" s="47">
        <v>1</v>
      </c>
      <c r="G19" s="48" t="s">
        <v>73</v>
      </c>
      <c r="H19" s="48" t="s">
        <v>73</v>
      </c>
      <c r="I19" s="48" t="s">
        <v>73</v>
      </c>
      <c r="J19" s="43">
        <f>B19</f>
        <v>1</v>
      </c>
      <c r="K19" s="98"/>
      <c r="L19" s="61"/>
    </row>
    <row r="20" spans="1:12" ht="12" customHeight="1" x14ac:dyDescent="0.2">
      <c r="A20" s="6" t="s">
        <v>157</v>
      </c>
      <c r="B20" s="47">
        <v>90</v>
      </c>
      <c r="C20" s="75">
        <f t="shared" si="1"/>
        <v>0.23040884769975167</v>
      </c>
      <c r="D20" s="47">
        <v>39</v>
      </c>
      <c r="E20" s="47">
        <v>51</v>
      </c>
      <c r="F20" s="47">
        <v>31</v>
      </c>
      <c r="G20" s="47">
        <v>2</v>
      </c>
      <c r="H20" s="47">
        <v>57</v>
      </c>
      <c r="I20" s="47">
        <v>18</v>
      </c>
      <c r="J20" s="43">
        <f t="shared" si="5"/>
        <v>72</v>
      </c>
      <c r="K20" s="98"/>
      <c r="L20" s="61"/>
    </row>
    <row r="21" spans="1:12" ht="12" customHeight="1" x14ac:dyDescent="0.2">
      <c r="A21" s="6" t="s">
        <v>156</v>
      </c>
      <c r="B21" s="47">
        <v>134</v>
      </c>
      <c r="C21" s="75">
        <f t="shared" si="1"/>
        <v>0.34305317324185247</v>
      </c>
      <c r="D21" s="47">
        <v>29</v>
      </c>
      <c r="E21" s="47">
        <v>105</v>
      </c>
      <c r="F21" s="47">
        <v>69</v>
      </c>
      <c r="G21" s="47">
        <v>5</v>
      </c>
      <c r="H21" s="47">
        <v>60</v>
      </c>
      <c r="I21" s="47">
        <v>33</v>
      </c>
      <c r="J21" s="43">
        <f t="shared" si="5"/>
        <v>101</v>
      </c>
      <c r="K21" s="98"/>
      <c r="L21" s="61"/>
    </row>
    <row r="22" spans="1:12" ht="12" customHeight="1" x14ac:dyDescent="0.2">
      <c r="A22" s="104" t="s">
        <v>378</v>
      </c>
      <c r="B22" s="47">
        <v>156</v>
      </c>
      <c r="C22" s="75">
        <f t="shared" si="1"/>
        <v>0.39937533601290293</v>
      </c>
      <c r="D22" s="47">
        <v>58</v>
      </c>
      <c r="E22" s="47">
        <v>98</v>
      </c>
      <c r="F22" s="47">
        <v>111</v>
      </c>
      <c r="G22" s="48" t="s">
        <v>73</v>
      </c>
      <c r="H22" s="47">
        <v>45</v>
      </c>
      <c r="I22" s="47">
        <v>27</v>
      </c>
      <c r="J22" s="43">
        <f t="shared" si="5"/>
        <v>129</v>
      </c>
      <c r="K22" s="98"/>
      <c r="L22" s="61"/>
    </row>
    <row r="23" spans="1:12" ht="12.95" customHeight="1" x14ac:dyDescent="0.2">
      <c r="A23" s="103" t="s">
        <v>160</v>
      </c>
      <c r="B23" s="55">
        <f>B24</f>
        <v>190</v>
      </c>
      <c r="C23" s="96">
        <f t="shared" si="1"/>
        <v>0.48641867847725356</v>
      </c>
      <c r="D23" s="55">
        <f t="shared" ref="D23:J23" si="6">D24</f>
        <v>56</v>
      </c>
      <c r="E23" s="55">
        <f t="shared" si="6"/>
        <v>134</v>
      </c>
      <c r="F23" s="55">
        <f t="shared" si="6"/>
        <v>99</v>
      </c>
      <c r="G23" s="55">
        <f t="shared" si="6"/>
        <v>7</v>
      </c>
      <c r="H23" s="55">
        <f t="shared" si="6"/>
        <v>84</v>
      </c>
      <c r="I23" s="55">
        <f t="shared" si="6"/>
        <v>28</v>
      </c>
      <c r="J23" s="50">
        <f t="shared" si="6"/>
        <v>162</v>
      </c>
      <c r="K23" s="98"/>
      <c r="L23" s="61"/>
    </row>
    <row r="24" spans="1:12" ht="12" customHeight="1" x14ac:dyDescent="0.2">
      <c r="A24" s="6" t="s">
        <v>162</v>
      </c>
      <c r="B24" s="47">
        <v>190</v>
      </c>
      <c r="C24" s="75">
        <f t="shared" si="1"/>
        <v>0.48641867847725356</v>
      </c>
      <c r="D24" s="47">
        <v>56</v>
      </c>
      <c r="E24" s="47">
        <v>134</v>
      </c>
      <c r="F24" s="47">
        <v>99</v>
      </c>
      <c r="G24" s="47">
        <v>7</v>
      </c>
      <c r="H24" s="47">
        <v>84</v>
      </c>
      <c r="I24" s="47">
        <v>28</v>
      </c>
      <c r="J24" s="43">
        <f>B24-I24</f>
        <v>162</v>
      </c>
      <c r="K24" s="98"/>
      <c r="L24" s="61"/>
    </row>
    <row r="25" spans="1:12" x14ac:dyDescent="0.2">
      <c r="A25" s="93"/>
      <c r="B25" s="71"/>
      <c r="C25" s="69"/>
      <c r="D25" s="71"/>
      <c r="E25" s="71"/>
      <c r="F25" s="71"/>
      <c r="G25" s="71"/>
      <c r="H25" s="71"/>
      <c r="I25" s="71"/>
      <c r="J25" s="72"/>
      <c r="K25" s="98"/>
      <c r="L25" s="61"/>
    </row>
    <row r="26" spans="1:12" ht="12.95" customHeight="1" x14ac:dyDescent="0.2">
      <c r="A26" s="14" t="s">
        <v>97</v>
      </c>
      <c r="B26" s="55">
        <f>B27</f>
        <v>231</v>
      </c>
      <c r="C26" s="66">
        <f t="shared" si="1"/>
        <v>0.5913827090960293</v>
      </c>
      <c r="D26" s="55">
        <f t="shared" ref="D26:J26" si="7">D27</f>
        <v>34</v>
      </c>
      <c r="E26" s="55">
        <f t="shared" si="7"/>
        <v>197</v>
      </c>
      <c r="F26" s="55">
        <f>F27</f>
        <v>32</v>
      </c>
      <c r="G26" s="55">
        <f t="shared" si="7"/>
        <v>45</v>
      </c>
      <c r="H26" s="55">
        <f t="shared" si="7"/>
        <v>154</v>
      </c>
      <c r="I26" s="55">
        <f t="shared" si="7"/>
        <v>44</v>
      </c>
      <c r="J26" s="50">
        <f t="shared" si="7"/>
        <v>187</v>
      </c>
      <c r="K26" s="98"/>
      <c r="L26" s="61"/>
    </row>
    <row r="27" spans="1:12" ht="12.95" customHeight="1" x14ac:dyDescent="0.2">
      <c r="A27" s="103" t="s">
        <v>175</v>
      </c>
      <c r="B27" s="55">
        <f>B28</f>
        <v>231</v>
      </c>
      <c r="C27" s="66">
        <f t="shared" si="1"/>
        <v>0.5913827090960293</v>
      </c>
      <c r="D27" s="55">
        <f t="shared" ref="D27:J27" si="8">D28</f>
        <v>34</v>
      </c>
      <c r="E27" s="55">
        <f t="shared" si="8"/>
        <v>197</v>
      </c>
      <c r="F27" s="55">
        <f>F28</f>
        <v>32</v>
      </c>
      <c r="G27" s="55">
        <f t="shared" si="8"/>
        <v>45</v>
      </c>
      <c r="H27" s="55">
        <f t="shared" si="8"/>
        <v>154</v>
      </c>
      <c r="I27" s="55">
        <f t="shared" si="8"/>
        <v>44</v>
      </c>
      <c r="J27" s="50">
        <f t="shared" si="8"/>
        <v>187</v>
      </c>
      <c r="K27" s="98"/>
      <c r="L27" s="61"/>
    </row>
    <row r="28" spans="1:12" ht="15" customHeight="1" x14ac:dyDescent="0.2">
      <c r="A28" s="6" t="s">
        <v>174</v>
      </c>
      <c r="B28" s="47">
        <v>231</v>
      </c>
      <c r="C28" s="69">
        <f t="shared" si="1"/>
        <v>0.5913827090960293</v>
      </c>
      <c r="D28" s="47">
        <v>34</v>
      </c>
      <c r="E28" s="47">
        <v>197</v>
      </c>
      <c r="F28" s="47">
        <v>32</v>
      </c>
      <c r="G28" s="47">
        <v>45</v>
      </c>
      <c r="H28" s="47">
        <v>154</v>
      </c>
      <c r="I28" s="47">
        <v>44</v>
      </c>
      <c r="J28" s="43">
        <f>B28-I28</f>
        <v>187</v>
      </c>
      <c r="K28" s="98"/>
      <c r="L28" s="61"/>
    </row>
    <row r="29" spans="1:12" x14ac:dyDescent="0.2">
      <c r="A29" s="93"/>
      <c r="B29" s="74"/>
      <c r="C29" s="69"/>
      <c r="D29" s="74"/>
      <c r="E29" s="74"/>
      <c r="F29" s="74"/>
      <c r="G29" s="74"/>
      <c r="H29" s="74"/>
      <c r="I29" s="74"/>
      <c r="J29" s="73"/>
      <c r="K29" s="98"/>
      <c r="L29" s="61"/>
    </row>
    <row r="30" spans="1:12" ht="12.95" customHeight="1" x14ac:dyDescent="0.2">
      <c r="A30" s="14" t="s">
        <v>92</v>
      </c>
      <c r="B30" s="55">
        <f>B31</f>
        <v>403</v>
      </c>
      <c r="C30" s="66">
        <f t="shared" si="1"/>
        <v>1.0317196180333326</v>
      </c>
      <c r="D30" s="55">
        <f t="shared" ref="D30:J30" si="9">D31</f>
        <v>210</v>
      </c>
      <c r="E30" s="55">
        <f t="shared" si="9"/>
        <v>193</v>
      </c>
      <c r="F30" s="55">
        <f>F31</f>
        <v>375</v>
      </c>
      <c r="G30" s="55">
        <f t="shared" si="9"/>
        <v>6</v>
      </c>
      <c r="H30" s="55">
        <f t="shared" si="9"/>
        <v>22</v>
      </c>
      <c r="I30" s="55">
        <f t="shared" si="9"/>
        <v>86</v>
      </c>
      <c r="J30" s="50">
        <f t="shared" si="9"/>
        <v>317</v>
      </c>
      <c r="K30" s="98"/>
      <c r="L30" s="61"/>
    </row>
    <row r="31" spans="1:12" ht="12.95" customHeight="1" x14ac:dyDescent="0.2">
      <c r="A31" s="103" t="s">
        <v>245</v>
      </c>
      <c r="B31" s="55">
        <f>SUM(B32:B33)</f>
        <v>403</v>
      </c>
      <c r="C31" s="66">
        <f t="shared" si="1"/>
        <v>1.0317196180333326</v>
      </c>
      <c r="D31" s="55">
        <f t="shared" ref="D31:J31" si="10">SUM(D32:D33)</f>
        <v>210</v>
      </c>
      <c r="E31" s="55">
        <f t="shared" si="10"/>
        <v>193</v>
      </c>
      <c r="F31" s="55">
        <f>SUM(F32:F33)</f>
        <v>375</v>
      </c>
      <c r="G31" s="55">
        <f t="shared" si="10"/>
        <v>6</v>
      </c>
      <c r="H31" s="55">
        <f t="shared" si="10"/>
        <v>22</v>
      </c>
      <c r="I31" s="55">
        <f t="shared" si="10"/>
        <v>86</v>
      </c>
      <c r="J31" s="50">
        <f t="shared" si="10"/>
        <v>317</v>
      </c>
      <c r="K31" s="98"/>
      <c r="L31" s="61"/>
    </row>
    <row r="32" spans="1:12" ht="12" customHeight="1" x14ac:dyDescent="0.2">
      <c r="A32" s="6" t="s">
        <v>141</v>
      </c>
      <c r="B32" s="47">
        <v>355</v>
      </c>
      <c r="C32" s="75">
        <f t="shared" si="1"/>
        <v>0.90883489926013161</v>
      </c>
      <c r="D32" s="47">
        <v>185</v>
      </c>
      <c r="E32" s="47">
        <v>170</v>
      </c>
      <c r="F32" s="47">
        <v>342</v>
      </c>
      <c r="G32" s="47">
        <v>6</v>
      </c>
      <c r="H32" s="47">
        <v>7</v>
      </c>
      <c r="I32" s="47">
        <v>71</v>
      </c>
      <c r="J32" s="43">
        <f>B32-I32</f>
        <v>284</v>
      </c>
      <c r="K32" s="98"/>
      <c r="L32" s="61"/>
    </row>
    <row r="33" spans="1:12" ht="12" customHeight="1" x14ac:dyDescent="0.2">
      <c r="A33" s="6" t="s">
        <v>142</v>
      </c>
      <c r="B33" s="47">
        <v>48</v>
      </c>
      <c r="C33" s="75">
        <f t="shared" si="1"/>
        <v>0.1228847187732009</v>
      </c>
      <c r="D33" s="47">
        <v>25</v>
      </c>
      <c r="E33" s="47">
        <v>23</v>
      </c>
      <c r="F33" s="47">
        <v>33</v>
      </c>
      <c r="G33" s="48" t="s">
        <v>73</v>
      </c>
      <c r="H33" s="47">
        <v>15</v>
      </c>
      <c r="I33" s="47">
        <v>15</v>
      </c>
      <c r="J33" s="43">
        <f>B33-I33</f>
        <v>33</v>
      </c>
      <c r="K33" s="98"/>
      <c r="L33" s="61"/>
    </row>
    <row r="34" spans="1:12" x14ac:dyDescent="0.2">
      <c r="A34" s="93"/>
      <c r="B34" s="74"/>
      <c r="C34" s="69"/>
      <c r="D34" s="74"/>
      <c r="E34" s="74"/>
      <c r="F34" s="74"/>
      <c r="G34" s="74"/>
      <c r="H34" s="74"/>
      <c r="I34" s="74"/>
      <c r="J34" s="73"/>
      <c r="K34" s="98"/>
      <c r="L34" s="61"/>
    </row>
    <row r="35" spans="1:12" ht="12.95" customHeight="1" x14ac:dyDescent="0.2">
      <c r="A35" s="14" t="s">
        <v>98</v>
      </c>
      <c r="B35" s="55">
        <f>B36</f>
        <v>54</v>
      </c>
      <c r="C35" s="66">
        <f t="shared" si="1"/>
        <v>0.13824530861985099</v>
      </c>
      <c r="D35" s="55">
        <f t="shared" ref="D35:J35" si="11">D36</f>
        <v>37</v>
      </c>
      <c r="E35" s="55">
        <f t="shared" si="11"/>
        <v>17</v>
      </c>
      <c r="F35" s="55">
        <f>F36</f>
        <v>48</v>
      </c>
      <c r="G35" s="52" t="str">
        <f t="shared" si="11"/>
        <v>-</v>
      </c>
      <c r="H35" s="55">
        <f t="shared" si="11"/>
        <v>6</v>
      </c>
      <c r="I35" s="55">
        <f t="shared" si="11"/>
        <v>29</v>
      </c>
      <c r="J35" s="50">
        <f t="shared" si="11"/>
        <v>25</v>
      </c>
      <c r="K35" s="98"/>
      <c r="L35" s="61"/>
    </row>
    <row r="36" spans="1:12" ht="12.95" customHeight="1" x14ac:dyDescent="0.2">
      <c r="A36" s="103" t="s">
        <v>248</v>
      </c>
      <c r="B36" s="55">
        <f>B37</f>
        <v>54</v>
      </c>
      <c r="C36" s="66">
        <f t="shared" si="1"/>
        <v>0.13824530861985099</v>
      </c>
      <c r="D36" s="55">
        <f t="shared" ref="D36:J36" si="12">D37</f>
        <v>37</v>
      </c>
      <c r="E36" s="55">
        <f t="shared" si="12"/>
        <v>17</v>
      </c>
      <c r="F36" s="55">
        <f>F37</f>
        <v>48</v>
      </c>
      <c r="G36" s="52" t="str">
        <f t="shared" si="12"/>
        <v>-</v>
      </c>
      <c r="H36" s="55">
        <f t="shared" si="12"/>
        <v>6</v>
      </c>
      <c r="I36" s="55">
        <f t="shared" si="12"/>
        <v>29</v>
      </c>
      <c r="J36" s="50">
        <f t="shared" si="12"/>
        <v>25</v>
      </c>
      <c r="K36" s="98"/>
      <c r="L36" s="61"/>
    </row>
    <row r="37" spans="1:12" ht="12" customHeight="1" x14ac:dyDescent="0.2">
      <c r="A37" s="18" t="s">
        <v>339</v>
      </c>
      <c r="B37" s="47">
        <v>54</v>
      </c>
      <c r="C37" s="69">
        <f t="shared" si="1"/>
        <v>0.13824530861985099</v>
      </c>
      <c r="D37" s="47">
        <v>37</v>
      </c>
      <c r="E37" s="47">
        <v>17</v>
      </c>
      <c r="F37" s="47">
        <v>48</v>
      </c>
      <c r="G37" s="48" t="s">
        <v>73</v>
      </c>
      <c r="H37" s="47">
        <v>6</v>
      </c>
      <c r="I37" s="47">
        <v>29</v>
      </c>
      <c r="J37" s="43">
        <f t="shared" ref="J37:J93" si="13">B37-I37</f>
        <v>25</v>
      </c>
      <c r="K37" s="98"/>
      <c r="L37" s="61"/>
    </row>
    <row r="38" spans="1:12" x14ac:dyDescent="0.2">
      <c r="A38" s="105"/>
      <c r="B38" s="47"/>
      <c r="C38" s="69"/>
      <c r="D38" s="47"/>
      <c r="E38" s="47"/>
      <c r="F38" s="47"/>
      <c r="G38" s="47"/>
      <c r="H38" s="47"/>
      <c r="I38" s="47"/>
      <c r="J38" s="73"/>
      <c r="K38" s="98"/>
      <c r="L38" s="61"/>
    </row>
    <row r="39" spans="1:12" ht="12.95" customHeight="1" x14ac:dyDescent="0.2">
      <c r="A39" s="14" t="s">
        <v>99</v>
      </c>
      <c r="B39" s="55">
        <f>B40+B44</f>
        <v>349</v>
      </c>
      <c r="C39" s="66">
        <f t="shared" si="1"/>
        <v>0.89347430941348149</v>
      </c>
      <c r="D39" s="55">
        <f t="shared" ref="D39:J39" si="14">D40+D44</f>
        <v>66</v>
      </c>
      <c r="E39" s="55">
        <f t="shared" si="14"/>
        <v>283</v>
      </c>
      <c r="F39" s="55">
        <f t="shared" si="14"/>
        <v>270</v>
      </c>
      <c r="G39" s="55">
        <f t="shared" si="14"/>
        <v>7</v>
      </c>
      <c r="H39" s="55">
        <f t="shared" si="14"/>
        <v>72</v>
      </c>
      <c r="I39" s="55">
        <f t="shared" si="14"/>
        <v>40</v>
      </c>
      <c r="J39" s="50">
        <f t="shared" si="14"/>
        <v>309</v>
      </c>
      <c r="K39" s="98"/>
      <c r="L39" s="61"/>
    </row>
    <row r="40" spans="1:12" ht="12.95" customHeight="1" x14ac:dyDescent="0.2">
      <c r="A40" s="103" t="s">
        <v>151</v>
      </c>
      <c r="B40" s="55">
        <f>SUM(B41:B43)</f>
        <v>239</v>
      </c>
      <c r="C40" s="66">
        <f t="shared" si="1"/>
        <v>0.61186349555822939</v>
      </c>
      <c r="D40" s="55">
        <f>SUM(D41:D43)</f>
        <v>33</v>
      </c>
      <c r="E40" s="55">
        <f t="shared" ref="E40:J40" si="15">SUM(E41:E43)</f>
        <v>206</v>
      </c>
      <c r="F40" s="55">
        <f>SUM(F41:F43)</f>
        <v>202</v>
      </c>
      <c r="G40" s="55">
        <f t="shared" si="15"/>
        <v>5</v>
      </c>
      <c r="H40" s="55">
        <f t="shared" si="15"/>
        <v>32</v>
      </c>
      <c r="I40" s="55">
        <f t="shared" si="15"/>
        <v>37</v>
      </c>
      <c r="J40" s="50">
        <f t="shared" si="15"/>
        <v>202</v>
      </c>
      <c r="K40" s="98"/>
      <c r="L40" s="61"/>
    </row>
    <row r="41" spans="1:12" ht="12" customHeight="1" x14ac:dyDescent="0.2">
      <c r="A41" s="8" t="s">
        <v>144</v>
      </c>
      <c r="B41" s="47">
        <v>129</v>
      </c>
      <c r="C41" s="75">
        <f t="shared" si="1"/>
        <v>0.33025268170297739</v>
      </c>
      <c r="D41" s="47">
        <v>10</v>
      </c>
      <c r="E41" s="47">
        <v>119</v>
      </c>
      <c r="F41" s="47">
        <v>111</v>
      </c>
      <c r="G41" s="47">
        <v>3</v>
      </c>
      <c r="H41" s="47">
        <v>15</v>
      </c>
      <c r="I41" s="47">
        <v>21</v>
      </c>
      <c r="J41" s="43">
        <f>B41-I41</f>
        <v>108</v>
      </c>
      <c r="K41" s="98"/>
      <c r="L41" s="61"/>
    </row>
    <row r="42" spans="1:12" ht="12" customHeight="1" x14ac:dyDescent="0.2">
      <c r="A42" s="6" t="s">
        <v>143</v>
      </c>
      <c r="B42" s="47">
        <v>66</v>
      </c>
      <c r="C42" s="75">
        <f t="shared" si="1"/>
        <v>0.16896648831315123</v>
      </c>
      <c r="D42" s="47">
        <v>18</v>
      </c>
      <c r="E42" s="47">
        <v>48</v>
      </c>
      <c r="F42" s="47">
        <v>54</v>
      </c>
      <c r="G42" s="47">
        <v>2</v>
      </c>
      <c r="H42" s="47">
        <v>10</v>
      </c>
      <c r="I42" s="47">
        <v>16</v>
      </c>
      <c r="J42" s="43">
        <f>B42-I42</f>
        <v>50</v>
      </c>
      <c r="K42" s="98"/>
      <c r="L42" s="61"/>
    </row>
    <row r="43" spans="1:12" ht="12" customHeight="1" x14ac:dyDescent="0.2">
      <c r="A43" s="6" t="s">
        <v>83</v>
      </c>
      <c r="B43" s="47">
        <v>44</v>
      </c>
      <c r="C43" s="75">
        <f t="shared" si="1"/>
        <v>0.11264432554210081</v>
      </c>
      <c r="D43" s="47">
        <v>5</v>
      </c>
      <c r="E43" s="47">
        <v>39</v>
      </c>
      <c r="F43" s="47">
        <v>37</v>
      </c>
      <c r="G43" s="48" t="s">
        <v>73</v>
      </c>
      <c r="H43" s="47">
        <v>7</v>
      </c>
      <c r="I43" s="48" t="s">
        <v>73</v>
      </c>
      <c r="J43" s="43">
        <f>B43</f>
        <v>44</v>
      </c>
      <c r="K43" s="98"/>
      <c r="L43" s="61"/>
    </row>
    <row r="44" spans="1:12" ht="12.95" customHeight="1" x14ac:dyDescent="0.2">
      <c r="A44" s="106" t="s">
        <v>353</v>
      </c>
      <c r="B44" s="55">
        <f>B45</f>
        <v>110</v>
      </c>
      <c r="C44" s="66">
        <f t="shared" si="1"/>
        <v>0.28161081385525205</v>
      </c>
      <c r="D44" s="55">
        <f t="shared" ref="D44:J44" si="16">D45</f>
        <v>33</v>
      </c>
      <c r="E44" s="55">
        <f t="shared" si="16"/>
        <v>77</v>
      </c>
      <c r="F44" s="55">
        <f t="shared" si="16"/>
        <v>68</v>
      </c>
      <c r="G44" s="55">
        <f t="shared" si="16"/>
        <v>2</v>
      </c>
      <c r="H44" s="55">
        <f t="shared" si="16"/>
        <v>40</v>
      </c>
      <c r="I44" s="55">
        <f t="shared" si="16"/>
        <v>3</v>
      </c>
      <c r="J44" s="50">
        <f t="shared" si="16"/>
        <v>107</v>
      </c>
      <c r="K44" s="98"/>
      <c r="L44" s="61"/>
    </row>
    <row r="45" spans="1:12" ht="12" customHeight="1" x14ac:dyDescent="0.2">
      <c r="A45" s="18" t="s">
        <v>380</v>
      </c>
      <c r="B45" s="47">
        <v>110</v>
      </c>
      <c r="C45" s="75">
        <f t="shared" si="1"/>
        <v>0.28161081385525205</v>
      </c>
      <c r="D45" s="47">
        <v>33</v>
      </c>
      <c r="E45" s="47">
        <v>77</v>
      </c>
      <c r="F45" s="47">
        <v>68</v>
      </c>
      <c r="G45" s="47">
        <v>2</v>
      </c>
      <c r="H45" s="47">
        <v>40</v>
      </c>
      <c r="I45" s="47">
        <v>3</v>
      </c>
      <c r="J45" s="43">
        <f>B45-I45</f>
        <v>107</v>
      </c>
      <c r="K45" s="98"/>
      <c r="L45" s="61"/>
    </row>
    <row r="46" spans="1:12" x14ac:dyDescent="0.2">
      <c r="A46" s="105"/>
      <c r="B46" s="47"/>
      <c r="C46" s="69"/>
      <c r="D46" s="47"/>
      <c r="E46" s="47"/>
      <c r="F46" s="47"/>
      <c r="G46" s="47"/>
      <c r="H46" s="47"/>
      <c r="I46" s="47"/>
      <c r="J46" s="73"/>
      <c r="K46" s="98"/>
      <c r="L46" s="61"/>
    </row>
    <row r="47" spans="1:12" ht="12.95" customHeight="1" x14ac:dyDescent="0.2">
      <c r="A47" s="14" t="s">
        <v>74</v>
      </c>
      <c r="B47" s="47"/>
      <c r="C47" s="69"/>
      <c r="D47" s="47"/>
      <c r="E47" s="47"/>
      <c r="F47" s="47"/>
      <c r="G47" s="47"/>
      <c r="H47" s="47"/>
      <c r="I47" s="47"/>
      <c r="J47" s="73"/>
      <c r="K47" s="98"/>
      <c r="L47" s="61"/>
    </row>
    <row r="48" spans="1:12" ht="12.95" customHeight="1" x14ac:dyDescent="0.2">
      <c r="A48" s="17" t="s">
        <v>75</v>
      </c>
      <c r="B48" s="55">
        <f>B49+B53</f>
        <v>205</v>
      </c>
      <c r="C48" s="96">
        <f t="shared" si="1"/>
        <v>0.52482015309387875</v>
      </c>
      <c r="D48" s="55">
        <f t="shared" ref="D48:J48" si="17">D49+D53</f>
        <v>77</v>
      </c>
      <c r="E48" s="55">
        <f t="shared" si="17"/>
        <v>128</v>
      </c>
      <c r="F48" s="55">
        <f>F49+F53</f>
        <v>193</v>
      </c>
      <c r="G48" s="55">
        <f>G53</f>
        <v>1</v>
      </c>
      <c r="H48" s="55">
        <f t="shared" si="17"/>
        <v>11</v>
      </c>
      <c r="I48" s="55">
        <f t="shared" si="17"/>
        <v>71</v>
      </c>
      <c r="J48" s="50">
        <f t="shared" si="17"/>
        <v>134</v>
      </c>
      <c r="K48" s="98"/>
      <c r="L48" s="61"/>
    </row>
    <row r="49" spans="1:12" ht="12.95" customHeight="1" x14ac:dyDescent="0.2">
      <c r="A49" s="103" t="s">
        <v>145</v>
      </c>
      <c r="B49" s="55">
        <f>SUM(B50:B52)</f>
        <v>169</v>
      </c>
      <c r="C49" s="96">
        <f t="shared" si="1"/>
        <v>0.43265661401397815</v>
      </c>
      <c r="D49" s="55">
        <f t="shared" ref="D49:J49" si="18">SUM(D50:D52)</f>
        <v>55</v>
      </c>
      <c r="E49" s="55">
        <f t="shared" si="18"/>
        <v>114</v>
      </c>
      <c r="F49" s="55">
        <f>SUM(F50:F52)</f>
        <v>162</v>
      </c>
      <c r="G49" s="52" t="s">
        <v>73</v>
      </c>
      <c r="H49" s="55">
        <f t="shared" si="18"/>
        <v>7</v>
      </c>
      <c r="I49" s="55">
        <f t="shared" si="18"/>
        <v>51</v>
      </c>
      <c r="J49" s="50">
        <f t="shared" si="18"/>
        <v>118</v>
      </c>
      <c r="K49" s="98"/>
      <c r="L49" s="61"/>
    </row>
    <row r="50" spans="1:12" ht="12" customHeight="1" x14ac:dyDescent="0.2">
      <c r="A50" s="6" t="s">
        <v>147</v>
      </c>
      <c r="B50" s="47">
        <v>14</v>
      </c>
      <c r="C50" s="75">
        <f t="shared" si="1"/>
        <v>3.5841376308850259E-2</v>
      </c>
      <c r="D50" s="47">
        <v>2</v>
      </c>
      <c r="E50" s="47">
        <v>12</v>
      </c>
      <c r="F50" s="47">
        <v>14</v>
      </c>
      <c r="G50" s="48" t="s">
        <v>73</v>
      </c>
      <c r="H50" s="48" t="s">
        <v>73</v>
      </c>
      <c r="I50" s="48" t="s">
        <v>73</v>
      </c>
      <c r="J50" s="43">
        <f>B50</f>
        <v>14</v>
      </c>
      <c r="K50" s="98"/>
      <c r="L50" s="61"/>
    </row>
    <row r="51" spans="1:12" ht="12" customHeight="1" x14ac:dyDescent="0.2">
      <c r="A51" s="6" t="s">
        <v>148</v>
      </c>
      <c r="B51" s="47">
        <v>129</v>
      </c>
      <c r="C51" s="75">
        <f t="shared" si="1"/>
        <v>0.33025268170297739</v>
      </c>
      <c r="D51" s="47">
        <v>44</v>
      </c>
      <c r="E51" s="47">
        <v>85</v>
      </c>
      <c r="F51" s="47">
        <v>123</v>
      </c>
      <c r="G51" s="48" t="s">
        <v>73</v>
      </c>
      <c r="H51" s="47">
        <v>6</v>
      </c>
      <c r="I51" s="47">
        <v>51</v>
      </c>
      <c r="J51" s="43">
        <f>B51-I51</f>
        <v>78</v>
      </c>
      <c r="K51" s="98"/>
      <c r="L51" s="61"/>
    </row>
    <row r="52" spans="1:12" ht="12" customHeight="1" x14ac:dyDescent="0.2">
      <c r="A52" s="6" t="s">
        <v>149</v>
      </c>
      <c r="B52" s="47">
        <v>26</v>
      </c>
      <c r="C52" s="75">
        <f t="shared" si="1"/>
        <v>6.6562556002150483E-2</v>
      </c>
      <c r="D52" s="47">
        <v>9</v>
      </c>
      <c r="E52" s="47">
        <v>17</v>
      </c>
      <c r="F52" s="47">
        <v>25</v>
      </c>
      <c r="G52" s="48" t="s">
        <v>73</v>
      </c>
      <c r="H52" s="47">
        <v>1</v>
      </c>
      <c r="I52" s="48" t="s">
        <v>73</v>
      </c>
      <c r="J52" s="43">
        <f>B52</f>
        <v>26</v>
      </c>
      <c r="K52" s="98"/>
      <c r="L52" s="61"/>
    </row>
    <row r="53" spans="1:12" ht="12.95" customHeight="1" x14ac:dyDescent="0.2">
      <c r="A53" s="103" t="s">
        <v>146</v>
      </c>
      <c r="B53" s="55">
        <f>B54</f>
        <v>36</v>
      </c>
      <c r="C53" s="96">
        <f t="shared" si="1"/>
        <v>9.2163539079900672E-2</v>
      </c>
      <c r="D53" s="55">
        <f t="shared" ref="D53:J53" si="19">D54</f>
        <v>22</v>
      </c>
      <c r="E53" s="55">
        <f t="shared" si="19"/>
        <v>14</v>
      </c>
      <c r="F53" s="55">
        <f>F54</f>
        <v>31</v>
      </c>
      <c r="G53" s="55">
        <f t="shared" si="19"/>
        <v>1</v>
      </c>
      <c r="H53" s="55">
        <f t="shared" si="19"/>
        <v>4</v>
      </c>
      <c r="I53" s="55">
        <f t="shared" si="19"/>
        <v>20</v>
      </c>
      <c r="J53" s="50">
        <f t="shared" si="19"/>
        <v>16</v>
      </c>
      <c r="K53" s="98"/>
      <c r="L53" s="61"/>
    </row>
    <row r="54" spans="1:12" ht="12" customHeight="1" x14ac:dyDescent="0.2">
      <c r="A54" s="6" t="s">
        <v>150</v>
      </c>
      <c r="B54" s="47">
        <v>36</v>
      </c>
      <c r="C54" s="75">
        <f t="shared" si="1"/>
        <v>9.2163539079900672E-2</v>
      </c>
      <c r="D54" s="47">
        <v>22</v>
      </c>
      <c r="E54" s="47">
        <v>14</v>
      </c>
      <c r="F54" s="47">
        <v>31</v>
      </c>
      <c r="G54" s="47">
        <v>1</v>
      </c>
      <c r="H54" s="47">
        <v>4</v>
      </c>
      <c r="I54" s="47">
        <v>20</v>
      </c>
      <c r="J54" s="43">
        <f>B54-I54</f>
        <v>16</v>
      </c>
      <c r="K54" s="98"/>
      <c r="L54" s="61"/>
    </row>
    <row r="55" spans="1:12" x14ac:dyDescent="0.2">
      <c r="A55" s="105"/>
      <c r="B55" s="47"/>
      <c r="C55" s="69"/>
      <c r="D55" s="47"/>
      <c r="E55" s="47"/>
      <c r="F55" s="47"/>
      <c r="G55" s="47"/>
      <c r="H55" s="47"/>
      <c r="I55" s="47"/>
      <c r="J55" s="73"/>
      <c r="K55" s="98"/>
      <c r="L55" s="61"/>
    </row>
    <row r="56" spans="1:12" ht="12.95" customHeight="1" x14ac:dyDescent="0.2">
      <c r="A56" s="14" t="s">
        <v>41</v>
      </c>
      <c r="B56" s="55">
        <f>B57+B59</f>
        <v>25</v>
      </c>
      <c r="C56" s="96">
        <f t="shared" si="1"/>
        <v>6.4002457694375459E-2</v>
      </c>
      <c r="D56" s="55">
        <f t="shared" ref="D56:H56" si="20">D57+D59</f>
        <v>11</v>
      </c>
      <c r="E56" s="55">
        <f t="shared" si="20"/>
        <v>14</v>
      </c>
      <c r="F56" s="55">
        <f t="shared" si="20"/>
        <v>9</v>
      </c>
      <c r="G56" s="55">
        <f>G59</f>
        <v>3</v>
      </c>
      <c r="H56" s="55">
        <f t="shared" si="20"/>
        <v>13</v>
      </c>
      <c r="I56" s="52" t="s">
        <v>73</v>
      </c>
      <c r="J56" s="50">
        <f>J57+J59</f>
        <v>25</v>
      </c>
      <c r="K56" s="98"/>
      <c r="L56" s="61"/>
    </row>
    <row r="57" spans="1:12" ht="12.95" customHeight="1" x14ac:dyDescent="0.2">
      <c r="A57" s="16" t="s">
        <v>271</v>
      </c>
      <c r="B57" s="55">
        <f>B58</f>
        <v>12</v>
      </c>
      <c r="C57" s="96">
        <f t="shared" si="1"/>
        <v>3.0721179693300224E-2</v>
      </c>
      <c r="D57" s="55">
        <f t="shared" ref="D57:J57" si="21">D58</f>
        <v>4</v>
      </c>
      <c r="E57" s="55">
        <f t="shared" si="21"/>
        <v>8</v>
      </c>
      <c r="F57" s="55">
        <f t="shared" si="21"/>
        <v>6</v>
      </c>
      <c r="G57" s="52" t="str">
        <f t="shared" si="21"/>
        <v>-</v>
      </c>
      <c r="H57" s="55">
        <f t="shared" si="21"/>
        <v>6</v>
      </c>
      <c r="I57" s="52" t="str">
        <f t="shared" si="21"/>
        <v>-</v>
      </c>
      <c r="J57" s="50">
        <f t="shared" si="21"/>
        <v>12</v>
      </c>
      <c r="K57" s="98"/>
      <c r="L57" s="61"/>
    </row>
    <row r="58" spans="1:12" ht="12" customHeight="1" x14ac:dyDescent="0.2">
      <c r="A58" s="18" t="s">
        <v>331</v>
      </c>
      <c r="B58" s="47">
        <v>12</v>
      </c>
      <c r="C58" s="75">
        <f t="shared" si="1"/>
        <v>3.0721179693300224E-2</v>
      </c>
      <c r="D58" s="47">
        <v>4</v>
      </c>
      <c r="E58" s="47">
        <v>8</v>
      </c>
      <c r="F58" s="47">
        <v>6</v>
      </c>
      <c r="G58" s="48" t="s">
        <v>73</v>
      </c>
      <c r="H58" s="47">
        <v>6</v>
      </c>
      <c r="I58" s="48" t="s">
        <v>73</v>
      </c>
      <c r="J58" s="43">
        <f>B58</f>
        <v>12</v>
      </c>
      <c r="K58" s="98"/>
      <c r="L58" s="61"/>
    </row>
    <row r="59" spans="1:12" ht="12.95" customHeight="1" x14ac:dyDescent="0.2">
      <c r="A59" s="103" t="s">
        <v>152</v>
      </c>
      <c r="B59" s="55">
        <f>B60</f>
        <v>13</v>
      </c>
      <c r="C59" s="96">
        <f t="shared" si="1"/>
        <v>3.3281278001075242E-2</v>
      </c>
      <c r="D59" s="55">
        <f t="shared" ref="D59:I59" si="22">D60</f>
        <v>7</v>
      </c>
      <c r="E59" s="55">
        <f t="shared" si="22"/>
        <v>6</v>
      </c>
      <c r="F59" s="55">
        <f t="shared" si="22"/>
        <v>3</v>
      </c>
      <c r="G59" s="55">
        <f t="shared" si="22"/>
        <v>3</v>
      </c>
      <c r="H59" s="55">
        <f t="shared" si="22"/>
        <v>7</v>
      </c>
      <c r="I59" s="52" t="str">
        <f t="shared" si="22"/>
        <v>-</v>
      </c>
      <c r="J59" s="50">
        <f>J60</f>
        <v>13</v>
      </c>
      <c r="K59" s="98"/>
      <c r="L59" s="61"/>
    </row>
    <row r="60" spans="1:12" ht="12" customHeight="1" x14ac:dyDescent="0.2">
      <c r="A60" s="6" t="s">
        <v>153</v>
      </c>
      <c r="B60" s="47">
        <v>13</v>
      </c>
      <c r="C60" s="75">
        <f t="shared" si="1"/>
        <v>3.3281278001075242E-2</v>
      </c>
      <c r="D60" s="47">
        <v>7</v>
      </c>
      <c r="E60" s="47">
        <v>6</v>
      </c>
      <c r="F60" s="47">
        <v>3</v>
      </c>
      <c r="G60" s="47">
        <v>3</v>
      </c>
      <c r="H60" s="47">
        <v>7</v>
      </c>
      <c r="I60" s="48" t="s">
        <v>73</v>
      </c>
      <c r="J60" s="43">
        <f>B60</f>
        <v>13</v>
      </c>
      <c r="K60" s="98"/>
      <c r="L60" s="61"/>
    </row>
    <row r="61" spans="1:12" x14ac:dyDescent="0.2">
      <c r="A61" s="105"/>
      <c r="B61" s="47"/>
      <c r="C61" s="69"/>
      <c r="D61" s="47"/>
      <c r="E61" s="47"/>
      <c r="F61" s="47"/>
      <c r="G61" s="47"/>
      <c r="H61" s="47"/>
      <c r="I61" s="47"/>
      <c r="J61" s="73"/>
      <c r="K61" s="98"/>
      <c r="L61" s="61"/>
    </row>
    <row r="62" spans="1:12" ht="12.95" customHeight="1" x14ac:dyDescent="0.2">
      <c r="A62" s="16" t="s">
        <v>42</v>
      </c>
      <c r="B62" s="55">
        <f>B63</f>
        <v>226</v>
      </c>
      <c r="C62" s="66">
        <f t="shared" si="1"/>
        <v>0.57858221755715422</v>
      </c>
      <c r="D62" s="55">
        <f t="shared" ref="D62:J62" si="23">D63</f>
        <v>86</v>
      </c>
      <c r="E62" s="55">
        <f t="shared" si="23"/>
        <v>140</v>
      </c>
      <c r="F62" s="55">
        <f>F63</f>
        <v>118</v>
      </c>
      <c r="G62" s="55">
        <f t="shared" si="23"/>
        <v>4</v>
      </c>
      <c r="H62" s="55">
        <f t="shared" si="23"/>
        <v>104</v>
      </c>
      <c r="I62" s="55">
        <f t="shared" si="23"/>
        <v>55</v>
      </c>
      <c r="J62" s="50">
        <f t="shared" si="23"/>
        <v>171</v>
      </c>
      <c r="K62" s="98"/>
      <c r="L62" s="61"/>
    </row>
    <row r="63" spans="1:12" ht="12.95" customHeight="1" x14ac:dyDescent="0.2">
      <c r="A63" s="16" t="s">
        <v>154</v>
      </c>
      <c r="B63" s="55">
        <f>B64</f>
        <v>226</v>
      </c>
      <c r="C63" s="66">
        <f t="shared" si="1"/>
        <v>0.57858221755715422</v>
      </c>
      <c r="D63" s="55">
        <f t="shared" ref="D63:J63" si="24">D64</f>
        <v>86</v>
      </c>
      <c r="E63" s="55">
        <f t="shared" si="24"/>
        <v>140</v>
      </c>
      <c r="F63" s="55">
        <f>F64</f>
        <v>118</v>
      </c>
      <c r="G63" s="55">
        <f t="shared" si="24"/>
        <v>4</v>
      </c>
      <c r="H63" s="55">
        <f t="shared" si="24"/>
        <v>104</v>
      </c>
      <c r="I63" s="55">
        <f t="shared" si="24"/>
        <v>55</v>
      </c>
      <c r="J63" s="50">
        <f t="shared" si="24"/>
        <v>171</v>
      </c>
      <c r="K63" s="98"/>
      <c r="L63" s="61"/>
    </row>
    <row r="64" spans="1:12" ht="12" customHeight="1" x14ac:dyDescent="0.2">
      <c r="A64" s="18" t="s">
        <v>340</v>
      </c>
      <c r="B64" s="47">
        <v>226</v>
      </c>
      <c r="C64" s="69">
        <f t="shared" si="1"/>
        <v>0.57858221755715422</v>
      </c>
      <c r="D64" s="47">
        <v>86</v>
      </c>
      <c r="E64" s="47">
        <v>140</v>
      </c>
      <c r="F64" s="47">
        <v>118</v>
      </c>
      <c r="G64" s="47">
        <v>4</v>
      </c>
      <c r="H64" s="47">
        <v>104</v>
      </c>
      <c r="I64" s="47">
        <v>55</v>
      </c>
      <c r="J64" s="43">
        <f>B64-I64</f>
        <v>171</v>
      </c>
      <c r="K64" s="98"/>
      <c r="L64" s="61"/>
    </row>
    <row r="65" spans="1:12" x14ac:dyDescent="0.2">
      <c r="A65" s="105"/>
      <c r="B65" s="47"/>
      <c r="C65" s="69"/>
      <c r="D65" s="47"/>
      <c r="E65" s="47"/>
      <c r="F65" s="47"/>
      <c r="G65" s="47"/>
      <c r="H65" s="47"/>
      <c r="I65" s="47"/>
      <c r="J65" s="73"/>
      <c r="K65" s="98"/>
      <c r="L65" s="61"/>
    </row>
    <row r="66" spans="1:12" ht="12.95" customHeight="1" x14ac:dyDescent="0.2">
      <c r="A66" s="14" t="s">
        <v>77</v>
      </c>
      <c r="B66" s="55">
        <f>B67</f>
        <v>90</v>
      </c>
      <c r="C66" s="66">
        <f t="shared" ref="C66:C93" si="25">(B66/$B$10)*100</f>
        <v>0.23040884769975167</v>
      </c>
      <c r="D66" s="55">
        <f t="shared" ref="D66:J66" si="26">D67</f>
        <v>31</v>
      </c>
      <c r="E66" s="55">
        <f t="shared" si="26"/>
        <v>59</v>
      </c>
      <c r="F66" s="55">
        <f>F67</f>
        <v>85</v>
      </c>
      <c r="G66" s="55">
        <f t="shared" si="26"/>
        <v>2</v>
      </c>
      <c r="H66" s="55">
        <f t="shared" si="26"/>
        <v>3</v>
      </c>
      <c r="I66" s="55">
        <f t="shared" si="26"/>
        <v>26</v>
      </c>
      <c r="J66" s="50">
        <f t="shared" si="26"/>
        <v>64</v>
      </c>
      <c r="K66" s="98"/>
      <c r="L66" s="61"/>
    </row>
    <row r="67" spans="1:12" ht="12.95" customHeight="1" x14ac:dyDescent="0.2">
      <c r="A67" s="103" t="s">
        <v>155</v>
      </c>
      <c r="B67" s="55">
        <f>B68</f>
        <v>90</v>
      </c>
      <c r="C67" s="66">
        <f t="shared" si="25"/>
        <v>0.23040884769975167</v>
      </c>
      <c r="D67" s="55">
        <f t="shared" ref="D67:J67" si="27">D68</f>
        <v>31</v>
      </c>
      <c r="E67" s="55">
        <f t="shared" si="27"/>
        <v>59</v>
      </c>
      <c r="F67" s="55">
        <f t="shared" si="27"/>
        <v>85</v>
      </c>
      <c r="G67" s="55">
        <f t="shared" si="27"/>
        <v>2</v>
      </c>
      <c r="H67" s="55">
        <f t="shared" si="27"/>
        <v>3</v>
      </c>
      <c r="I67" s="55">
        <f t="shared" si="27"/>
        <v>26</v>
      </c>
      <c r="J67" s="50">
        <f t="shared" si="27"/>
        <v>64</v>
      </c>
      <c r="K67" s="98"/>
      <c r="L67" s="61"/>
    </row>
    <row r="68" spans="1:12" ht="12" customHeight="1" x14ac:dyDescent="0.2">
      <c r="A68" s="6" t="s">
        <v>317</v>
      </c>
      <c r="B68" s="47">
        <v>90</v>
      </c>
      <c r="C68" s="69">
        <f t="shared" si="25"/>
        <v>0.23040884769975167</v>
      </c>
      <c r="D68" s="47">
        <v>31</v>
      </c>
      <c r="E68" s="47">
        <v>59</v>
      </c>
      <c r="F68" s="47">
        <v>85</v>
      </c>
      <c r="G68" s="47">
        <v>2</v>
      </c>
      <c r="H68" s="47">
        <v>3</v>
      </c>
      <c r="I68" s="47">
        <v>26</v>
      </c>
      <c r="J68" s="43">
        <f>B68-I68</f>
        <v>64</v>
      </c>
      <c r="K68" s="98"/>
      <c r="L68" s="61"/>
    </row>
    <row r="69" spans="1:12" x14ac:dyDescent="0.2">
      <c r="A69" s="105"/>
      <c r="B69" s="47"/>
      <c r="C69" s="69"/>
      <c r="D69" s="47"/>
      <c r="E69" s="47"/>
      <c r="F69" s="47"/>
      <c r="G69" s="47"/>
      <c r="H69" s="47"/>
      <c r="I69" s="47"/>
      <c r="J69" s="73"/>
      <c r="K69" s="98"/>
      <c r="L69" s="61"/>
    </row>
    <row r="70" spans="1:12" ht="12.95" customHeight="1" x14ac:dyDescent="0.2">
      <c r="A70" s="14" t="s">
        <v>78</v>
      </c>
      <c r="B70" s="55">
        <f>B71</f>
        <v>273</v>
      </c>
      <c r="C70" s="66">
        <f t="shared" si="25"/>
        <v>0.69890683802258002</v>
      </c>
      <c r="D70" s="55">
        <f t="shared" ref="D70:J70" si="28">D71</f>
        <v>55</v>
      </c>
      <c r="E70" s="55">
        <f t="shared" si="28"/>
        <v>218</v>
      </c>
      <c r="F70" s="55">
        <f t="shared" si="28"/>
        <v>270</v>
      </c>
      <c r="G70" s="55">
        <f t="shared" si="28"/>
        <v>1</v>
      </c>
      <c r="H70" s="55">
        <f t="shared" si="28"/>
        <v>2</v>
      </c>
      <c r="I70" s="55">
        <f t="shared" si="28"/>
        <v>102</v>
      </c>
      <c r="J70" s="50">
        <f t="shared" si="28"/>
        <v>171</v>
      </c>
      <c r="K70" s="98"/>
      <c r="L70" s="61"/>
    </row>
    <row r="71" spans="1:12" ht="12.95" customHeight="1" x14ac:dyDescent="0.2">
      <c r="A71" s="103" t="s">
        <v>164</v>
      </c>
      <c r="B71" s="55">
        <f>B72</f>
        <v>273</v>
      </c>
      <c r="C71" s="66">
        <f t="shared" si="25"/>
        <v>0.69890683802258002</v>
      </c>
      <c r="D71" s="55">
        <f t="shared" ref="D71:J71" si="29">D72</f>
        <v>55</v>
      </c>
      <c r="E71" s="55">
        <f t="shared" si="29"/>
        <v>218</v>
      </c>
      <c r="F71" s="55">
        <f t="shared" si="29"/>
        <v>270</v>
      </c>
      <c r="G71" s="55">
        <f t="shared" si="29"/>
        <v>1</v>
      </c>
      <c r="H71" s="55">
        <f t="shared" si="29"/>
        <v>2</v>
      </c>
      <c r="I71" s="55">
        <f t="shared" si="29"/>
        <v>102</v>
      </c>
      <c r="J71" s="50">
        <f t="shared" si="29"/>
        <v>171</v>
      </c>
      <c r="K71" s="98"/>
      <c r="L71" s="61"/>
    </row>
    <row r="72" spans="1:12" ht="12" customHeight="1" x14ac:dyDescent="0.2">
      <c r="A72" s="6" t="s">
        <v>163</v>
      </c>
      <c r="B72" s="47">
        <v>273</v>
      </c>
      <c r="C72" s="69">
        <f t="shared" si="25"/>
        <v>0.69890683802258002</v>
      </c>
      <c r="D72" s="47">
        <v>55</v>
      </c>
      <c r="E72" s="47">
        <v>218</v>
      </c>
      <c r="F72" s="47">
        <v>270</v>
      </c>
      <c r="G72" s="47">
        <v>1</v>
      </c>
      <c r="H72" s="47">
        <v>2</v>
      </c>
      <c r="I72" s="47">
        <v>102</v>
      </c>
      <c r="J72" s="43">
        <f>B72-I72</f>
        <v>171</v>
      </c>
      <c r="K72" s="98"/>
      <c r="L72" s="61"/>
    </row>
    <row r="73" spans="1:12" x14ac:dyDescent="0.2">
      <c r="A73" s="105"/>
      <c r="B73" s="47"/>
      <c r="C73" s="69"/>
      <c r="D73" s="47"/>
      <c r="E73" s="47"/>
      <c r="F73" s="47"/>
      <c r="G73" s="47"/>
      <c r="H73" s="47"/>
      <c r="I73" s="47"/>
      <c r="J73" s="73"/>
      <c r="K73" s="98"/>
      <c r="L73" s="61"/>
    </row>
    <row r="74" spans="1:12" ht="12.95" customHeight="1" x14ac:dyDescent="0.2">
      <c r="A74" s="14" t="s">
        <v>70</v>
      </c>
      <c r="B74" s="55">
        <f>B75+B77+B79</f>
        <v>272</v>
      </c>
      <c r="C74" s="66">
        <f t="shared" si="25"/>
        <v>0.6963467397148051</v>
      </c>
      <c r="D74" s="55">
        <f t="shared" ref="D74:J74" si="30">D75+D77+D79</f>
        <v>95</v>
      </c>
      <c r="E74" s="55">
        <f t="shared" si="30"/>
        <v>177</v>
      </c>
      <c r="F74" s="55">
        <f>F75+F77+F79</f>
        <v>250</v>
      </c>
      <c r="G74" s="55">
        <f>G77+G79</f>
        <v>7</v>
      </c>
      <c r="H74" s="55">
        <f t="shared" si="30"/>
        <v>15</v>
      </c>
      <c r="I74" s="55">
        <f>I75+I79</f>
        <v>63</v>
      </c>
      <c r="J74" s="50">
        <f t="shared" si="30"/>
        <v>209</v>
      </c>
      <c r="K74" s="98"/>
      <c r="L74" s="61"/>
    </row>
    <row r="75" spans="1:12" ht="12.95" customHeight="1" x14ac:dyDescent="0.2">
      <c r="A75" s="103" t="s">
        <v>190</v>
      </c>
      <c r="B75" s="55">
        <f>B76</f>
        <v>22</v>
      </c>
      <c r="C75" s="66">
        <f t="shared" si="25"/>
        <v>5.6322162771050406E-2</v>
      </c>
      <c r="D75" s="55">
        <f t="shared" ref="D75:J75" si="31">D76</f>
        <v>6</v>
      </c>
      <c r="E75" s="55">
        <f t="shared" si="31"/>
        <v>16</v>
      </c>
      <c r="F75" s="55">
        <f t="shared" si="31"/>
        <v>20</v>
      </c>
      <c r="G75" s="52" t="str">
        <f t="shared" si="31"/>
        <v>-</v>
      </c>
      <c r="H75" s="55">
        <f t="shared" si="31"/>
        <v>2</v>
      </c>
      <c r="I75" s="55">
        <f t="shared" si="31"/>
        <v>9</v>
      </c>
      <c r="J75" s="50">
        <f t="shared" si="31"/>
        <v>13</v>
      </c>
      <c r="K75" s="98"/>
      <c r="L75" s="61"/>
    </row>
    <row r="76" spans="1:12" ht="12" customHeight="1" x14ac:dyDescent="0.2">
      <c r="A76" s="8" t="s">
        <v>193</v>
      </c>
      <c r="B76" s="47">
        <v>22</v>
      </c>
      <c r="C76" s="69">
        <f t="shared" si="25"/>
        <v>5.6322162771050406E-2</v>
      </c>
      <c r="D76" s="47">
        <v>6</v>
      </c>
      <c r="E76" s="47">
        <v>16</v>
      </c>
      <c r="F76" s="47">
        <v>20</v>
      </c>
      <c r="G76" s="48" t="s">
        <v>73</v>
      </c>
      <c r="H76" s="47">
        <v>2</v>
      </c>
      <c r="I76" s="47">
        <v>9</v>
      </c>
      <c r="J76" s="43">
        <f>B76-I76</f>
        <v>13</v>
      </c>
      <c r="K76" s="98"/>
      <c r="L76" s="61"/>
    </row>
    <row r="77" spans="1:12" ht="12.95" customHeight="1" x14ac:dyDescent="0.2">
      <c r="A77" s="103" t="s">
        <v>165</v>
      </c>
      <c r="B77" s="55">
        <f>B78</f>
        <v>9</v>
      </c>
      <c r="C77" s="66">
        <f t="shared" si="25"/>
        <v>2.3040884769975168E-2</v>
      </c>
      <c r="D77" s="55">
        <f t="shared" ref="D77:J77" si="32">D78</f>
        <v>2</v>
      </c>
      <c r="E77" s="55">
        <f t="shared" si="32"/>
        <v>7</v>
      </c>
      <c r="F77" s="55">
        <f t="shared" si="32"/>
        <v>6</v>
      </c>
      <c r="G77" s="55">
        <f t="shared" si="32"/>
        <v>1</v>
      </c>
      <c r="H77" s="55">
        <f t="shared" si="32"/>
        <v>2</v>
      </c>
      <c r="I77" s="52" t="str">
        <f t="shared" si="32"/>
        <v>-</v>
      </c>
      <c r="J77" s="50">
        <f t="shared" si="32"/>
        <v>9</v>
      </c>
      <c r="K77" s="98"/>
      <c r="L77" s="61"/>
    </row>
    <row r="78" spans="1:12" ht="12" customHeight="1" x14ac:dyDescent="0.2">
      <c r="A78" s="7" t="s">
        <v>166</v>
      </c>
      <c r="B78" s="47">
        <v>9</v>
      </c>
      <c r="C78" s="69">
        <f t="shared" si="25"/>
        <v>2.3040884769975168E-2</v>
      </c>
      <c r="D78" s="47">
        <v>2</v>
      </c>
      <c r="E78" s="47">
        <v>7</v>
      </c>
      <c r="F78" s="47">
        <v>6</v>
      </c>
      <c r="G78" s="47">
        <v>1</v>
      </c>
      <c r="H78" s="47">
        <v>2</v>
      </c>
      <c r="I78" s="48" t="s">
        <v>73</v>
      </c>
      <c r="J78" s="43">
        <f>B78</f>
        <v>9</v>
      </c>
      <c r="K78" s="98"/>
      <c r="L78" s="61"/>
    </row>
    <row r="79" spans="1:12" ht="12.95" customHeight="1" x14ac:dyDescent="0.2">
      <c r="A79" s="103" t="s">
        <v>167</v>
      </c>
      <c r="B79" s="55">
        <f>B80</f>
        <v>241</v>
      </c>
      <c r="C79" s="66">
        <f t="shared" si="25"/>
        <v>0.61698369217377946</v>
      </c>
      <c r="D79" s="55">
        <f t="shared" ref="D79:J79" si="33">D80</f>
        <v>87</v>
      </c>
      <c r="E79" s="55">
        <f t="shared" si="33"/>
        <v>154</v>
      </c>
      <c r="F79" s="55">
        <f t="shared" si="33"/>
        <v>224</v>
      </c>
      <c r="G79" s="55">
        <f t="shared" si="33"/>
        <v>6</v>
      </c>
      <c r="H79" s="55">
        <f t="shared" si="33"/>
        <v>11</v>
      </c>
      <c r="I79" s="55">
        <f t="shared" si="33"/>
        <v>54</v>
      </c>
      <c r="J79" s="50">
        <f t="shared" si="33"/>
        <v>187</v>
      </c>
      <c r="K79" s="98"/>
      <c r="L79" s="61"/>
    </row>
    <row r="80" spans="1:12" ht="12" customHeight="1" x14ac:dyDescent="0.2">
      <c r="A80" s="7" t="s">
        <v>168</v>
      </c>
      <c r="B80" s="47">
        <v>241</v>
      </c>
      <c r="C80" s="69">
        <f t="shared" si="25"/>
        <v>0.61698369217377946</v>
      </c>
      <c r="D80" s="47">
        <v>87</v>
      </c>
      <c r="E80" s="47">
        <v>154</v>
      </c>
      <c r="F80" s="47">
        <v>224</v>
      </c>
      <c r="G80" s="47">
        <v>6</v>
      </c>
      <c r="H80" s="47">
        <v>11</v>
      </c>
      <c r="I80" s="47">
        <v>54</v>
      </c>
      <c r="J80" s="43">
        <f>B80-I80</f>
        <v>187</v>
      </c>
      <c r="K80" s="98"/>
      <c r="L80" s="61"/>
    </row>
    <row r="81" spans="1:12" x14ac:dyDescent="0.2">
      <c r="A81" s="93"/>
      <c r="B81" s="74"/>
      <c r="C81" s="69"/>
      <c r="D81" s="74"/>
      <c r="E81" s="74"/>
      <c r="F81" s="74"/>
      <c r="G81" s="74"/>
      <c r="H81" s="74"/>
      <c r="I81" s="74"/>
      <c r="J81" s="73"/>
      <c r="K81" s="98"/>
      <c r="L81" s="61"/>
    </row>
    <row r="82" spans="1:12" ht="12.95" customHeight="1" x14ac:dyDescent="0.2">
      <c r="A82" s="22" t="s">
        <v>325</v>
      </c>
      <c r="B82" s="55">
        <f>B83</f>
        <v>101</v>
      </c>
      <c r="C82" s="96">
        <f t="shared" si="25"/>
        <v>0.25856992908527687</v>
      </c>
      <c r="D82" s="55">
        <f t="shared" ref="D82:J82" si="34">D83</f>
        <v>65</v>
      </c>
      <c r="E82" s="55">
        <f t="shared" si="34"/>
        <v>36</v>
      </c>
      <c r="F82" s="55">
        <f>F83</f>
        <v>80</v>
      </c>
      <c r="G82" s="55">
        <f t="shared" si="34"/>
        <v>1</v>
      </c>
      <c r="H82" s="55">
        <f t="shared" si="34"/>
        <v>20</v>
      </c>
      <c r="I82" s="55">
        <f t="shared" si="34"/>
        <v>22</v>
      </c>
      <c r="J82" s="50">
        <f t="shared" si="34"/>
        <v>79</v>
      </c>
      <c r="K82" s="98"/>
      <c r="L82" s="61"/>
    </row>
    <row r="83" spans="1:12" ht="12.95" customHeight="1" x14ac:dyDescent="0.2">
      <c r="A83" s="103" t="s">
        <v>169</v>
      </c>
      <c r="B83" s="55">
        <f>SUM(B84:B85)</f>
        <v>101</v>
      </c>
      <c r="C83" s="96">
        <f t="shared" si="25"/>
        <v>0.25856992908527687</v>
      </c>
      <c r="D83" s="55">
        <f t="shared" ref="D83:J83" si="35">SUM(D84:D85)</f>
        <v>65</v>
      </c>
      <c r="E83" s="55">
        <f t="shared" si="35"/>
        <v>36</v>
      </c>
      <c r="F83" s="55">
        <f>SUM(F84:F85)</f>
        <v>80</v>
      </c>
      <c r="G83" s="55">
        <f t="shared" si="35"/>
        <v>1</v>
      </c>
      <c r="H83" s="55">
        <f t="shared" si="35"/>
        <v>20</v>
      </c>
      <c r="I83" s="55">
        <f t="shared" si="35"/>
        <v>22</v>
      </c>
      <c r="J83" s="50">
        <f t="shared" si="35"/>
        <v>79</v>
      </c>
      <c r="K83" s="98"/>
      <c r="L83" s="61"/>
    </row>
    <row r="84" spans="1:12" ht="15" customHeight="1" x14ac:dyDescent="0.2">
      <c r="A84" s="6" t="s">
        <v>377</v>
      </c>
      <c r="B84" s="47">
        <v>65</v>
      </c>
      <c r="C84" s="75">
        <f t="shared" si="25"/>
        <v>0.16640639000537621</v>
      </c>
      <c r="D84" s="47">
        <v>41</v>
      </c>
      <c r="E84" s="47">
        <v>24</v>
      </c>
      <c r="F84" s="47">
        <v>45</v>
      </c>
      <c r="G84" s="47">
        <v>1</v>
      </c>
      <c r="H84" s="47">
        <v>19</v>
      </c>
      <c r="I84" s="47">
        <v>4</v>
      </c>
      <c r="J84" s="43">
        <v>61</v>
      </c>
      <c r="K84" s="98"/>
      <c r="L84" s="61"/>
    </row>
    <row r="85" spans="1:12" ht="15" customHeight="1" x14ac:dyDescent="0.2">
      <c r="A85" s="7" t="s">
        <v>178</v>
      </c>
      <c r="B85" s="47">
        <v>36</v>
      </c>
      <c r="C85" s="75">
        <f t="shared" si="25"/>
        <v>9.2163539079900672E-2</v>
      </c>
      <c r="D85" s="47">
        <v>24</v>
      </c>
      <c r="E85" s="47">
        <v>12</v>
      </c>
      <c r="F85" s="47">
        <v>35</v>
      </c>
      <c r="G85" s="48" t="s">
        <v>73</v>
      </c>
      <c r="H85" s="47">
        <v>1</v>
      </c>
      <c r="I85" s="47">
        <v>18</v>
      </c>
      <c r="J85" s="43">
        <f>B85-I85</f>
        <v>18</v>
      </c>
      <c r="K85" s="98"/>
      <c r="L85" s="61"/>
    </row>
    <row r="86" spans="1:12" ht="12" customHeight="1" x14ac:dyDescent="0.2">
      <c r="A86" s="105"/>
      <c r="B86" s="47"/>
      <c r="C86" s="69"/>
      <c r="D86" s="47"/>
      <c r="E86" s="47"/>
      <c r="F86" s="47"/>
      <c r="G86" s="47"/>
      <c r="H86" s="47"/>
      <c r="I86" s="47"/>
      <c r="J86" s="73"/>
      <c r="K86" s="98"/>
      <c r="L86" s="61"/>
    </row>
    <row r="87" spans="1:12" ht="12.95" customHeight="1" x14ac:dyDescent="0.2">
      <c r="A87" s="14" t="s">
        <v>79</v>
      </c>
      <c r="B87" s="55">
        <f>B88</f>
        <v>131</v>
      </c>
      <c r="C87" s="66">
        <f t="shared" si="25"/>
        <v>0.33537287831852741</v>
      </c>
      <c r="D87" s="55">
        <f t="shared" ref="D87:J87" si="36">D88</f>
        <v>39</v>
      </c>
      <c r="E87" s="55">
        <f t="shared" si="36"/>
        <v>92</v>
      </c>
      <c r="F87" s="55">
        <f>F88</f>
        <v>118</v>
      </c>
      <c r="G87" s="55">
        <f t="shared" si="36"/>
        <v>13</v>
      </c>
      <c r="H87" s="52" t="str">
        <f t="shared" si="36"/>
        <v>-</v>
      </c>
      <c r="I87" s="55">
        <f t="shared" si="36"/>
        <v>47</v>
      </c>
      <c r="J87" s="50">
        <f t="shared" si="36"/>
        <v>84</v>
      </c>
      <c r="K87" s="98"/>
      <c r="L87" s="61"/>
    </row>
    <row r="88" spans="1:12" ht="12.95" customHeight="1" x14ac:dyDescent="0.2">
      <c r="A88" s="103" t="s">
        <v>170</v>
      </c>
      <c r="B88" s="55">
        <f>B89</f>
        <v>131</v>
      </c>
      <c r="C88" s="66">
        <f t="shared" si="25"/>
        <v>0.33537287831852741</v>
      </c>
      <c r="D88" s="55">
        <f t="shared" ref="D88:J88" si="37">D89</f>
        <v>39</v>
      </c>
      <c r="E88" s="55">
        <f t="shared" si="37"/>
        <v>92</v>
      </c>
      <c r="F88" s="55">
        <f t="shared" si="37"/>
        <v>118</v>
      </c>
      <c r="G88" s="55">
        <f t="shared" si="37"/>
        <v>13</v>
      </c>
      <c r="H88" s="52" t="str">
        <f t="shared" si="37"/>
        <v>-</v>
      </c>
      <c r="I88" s="55">
        <f t="shared" si="37"/>
        <v>47</v>
      </c>
      <c r="J88" s="50">
        <f t="shared" si="37"/>
        <v>84</v>
      </c>
      <c r="K88" s="98"/>
      <c r="L88" s="61"/>
    </row>
    <row r="89" spans="1:12" ht="12" customHeight="1" x14ac:dyDescent="0.2">
      <c r="A89" s="6" t="s">
        <v>171</v>
      </c>
      <c r="B89" s="47">
        <v>131</v>
      </c>
      <c r="C89" s="69">
        <f t="shared" si="25"/>
        <v>0.33537287831852741</v>
      </c>
      <c r="D89" s="47">
        <v>39</v>
      </c>
      <c r="E89" s="47">
        <v>92</v>
      </c>
      <c r="F89" s="47">
        <v>118</v>
      </c>
      <c r="G89" s="47">
        <v>13</v>
      </c>
      <c r="H89" s="48" t="s">
        <v>73</v>
      </c>
      <c r="I89" s="47">
        <v>47</v>
      </c>
      <c r="J89" s="43">
        <f t="shared" si="13"/>
        <v>84</v>
      </c>
      <c r="K89" s="98"/>
      <c r="L89" s="61"/>
    </row>
    <row r="90" spans="1:12" ht="12" customHeight="1" x14ac:dyDescent="0.2">
      <c r="A90" s="93"/>
      <c r="B90" s="74"/>
      <c r="C90" s="69"/>
      <c r="D90" s="74"/>
      <c r="E90" s="74"/>
      <c r="F90" s="74"/>
      <c r="G90" s="74"/>
      <c r="H90" s="74"/>
      <c r="I90" s="74"/>
      <c r="J90" s="73"/>
      <c r="K90" s="98"/>
      <c r="L90" s="61"/>
    </row>
    <row r="91" spans="1:12" ht="12.95" customHeight="1" x14ac:dyDescent="0.2">
      <c r="A91" s="14" t="s">
        <v>82</v>
      </c>
      <c r="B91" s="55">
        <f>B92</f>
        <v>160</v>
      </c>
      <c r="C91" s="66">
        <f t="shared" si="25"/>
        <v>0.40961572924400302</v>
      </c>
      <c r="D91" s="55">
        <f t="shared" ref="D91:J91" si="38">D92</f>
        <v>26</v>
      </c>
      <c r="E91" s="55">
        <f t="shared" si="38"/>
        <v>134</v>
      </c>
      <c r="F91" s="55">
        <f t="shared" si="38"/>
        <v>155</v>
      </c>
      <c r="G91" s="55">
        <f t="shared" si="38"/>
        <v>3</v>
      </c>
      <c r="H91" s="55">
        <f t="shared" si="38"/>
        <v>2</v>
      </c>
      <c r="I91" s="55">
        <f t="shared" si="38"/>
        <v>32</v>
      </c>
      <c r="J91" s="50">
        <f t="shared" si="38"/>
        <v>128</v>
      </c>
      <c r="K91" s="98"/>
      <c r="L91" s="61"/>
    </row>
    <row r="92" spans="1:12" ht="12.95" customHeight="1" x14ac:dyDescent="0.2">
      <c r="A92" s="22" t="s">
        <v>172</v>
      </c>
      <c r="B92" s="55">
        <f>B93</f>
        <v>160</v>
      </c>
      <c r="C92" s="66">
        <f t="shared" si="25"/>
        <v>0.40961572924400302</v>
      </c>
      <c r="D92" s="55">
        <f t="shared" ref="D92:J92" si="39">D93</f>
        <v>26</v>
      </c>
      <c r="E92" s="55">
        <f t="shared" si="39"/>
        <v>134</v>
      </c>
      <c r="F92" s="55">
        <f t="shared" si="39"/>
        <v>155</v>
      </c>
      <c r="G92" s="55">
        <f t="shared" si="39"/>
        <v>3</v>
      </c>
      <c r="H92" s="55">
        <f t="shared" si="39"/>
        <v>2</v>
      </c>
      <c r="I92" s="55">
        <f t="shared" si="39"/>
        <v>32</v>
      </c>
      <c r="J92" s="50">
        <f t="shared" si="39"/>
        <v>128</v>
      </c>
      <c r="K92" s="98"/>
      <c r="L92" s="61"/>
    </row>
    <row r="93" spans="1:12" ht="12" customHeight="1" x14ac:dyDescent="0.2">
      <c r="A93" s="6" t="s">
        <v>173</v>
      </c>
      <c r="B93" s="47">
        <v>160</v>
      </c>
      <c r="C93" s="69">
        <f t="shared" si="25"/>
        <v>0.40961572924400302</v>
      </c>
      <c r="D93" s="47">
        <v>26</v>
      </c>
      <c r="E93" s="47">
        <v>134</v>
      </c>
      <c r="F93" s="47">
        <v>155</v>
      </c>
      <c r="G93" s="47">
        <v>3</v>
      </c>
      <c r="H93" s="47">
        <v>2</v>
      </c>
      <c r="I93" s="47">
        <v>32</v>
      </c>
      <c r="J93" s="43">
        <f t="shared" si="13"/>
        <v>128</v>
      </c>
      <c r="K93" s="98"/>
      <c r="L93" s="61"/>
    </row>
    <row r="94" spans="1:12" ht="12" customHeight="1" x14ac:dyDescent="0.2">
      <c r="A94" s="76"/>
      <c r="B94" s="107"/>
      <c r="C94" s="107"/>
      <c r="D94" s="107"/>
      <c r="E94" s="107"/>
      <c r="F94" s="107"/>
      <c r="G94" s="107"/>
      <c r="H94" s="107"/>
      <c r="I94" s="107"/>
      <c r="J94" s="107"/>
      <c r="K94" s="98"/>
      <c r="L94" s="61"/>
    </row>
    <row r="95" spans="1:12" x14ac:dyDescent="0.2">
      <c r="A95" s="139"/>
      <c r="B95" s="108"/>
      <c r="C95" s="108"/>
      <c r="D95" s="108"/>
      <c r="E95" s="108"/>
      <c r="F95" s="108"/>
      <c r="G95" s="108"/>
      <c r="H95" s="108"/>
      <c r="I95" s="108"/>
      <c r="J95" s="108"/>
      <c r="K95" s="98"/>
      <c r="L95" s="61"/>
    </row>
    <row r="96" spans="1:12" x14ac:dyDescent="0.2">
      <c r="A96" s="139"/>
      <c r="B96" s="93"/>
      <c r="C96" s="93"/>
      <c r="D96" s="93"/>
      <c r="E96" s="93"/>
      <c r="F96" s="93"/>
      <c r="G96" s="93"/>
      <c r="H96" s="93"/>
      <c r="I96" s="93"/>
      <c r="J96" s="93"/>
      <c r="K96" s="98"/>
      <c r="L96" s="61"/>
    </row>
    <row r="97" spans="1:12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8"/>
      <c r="L97" s="61"/>
    </row>
    <row r="98" spans="1:12" ht="12" customHeight="1" x14ac:dyDescent="0.2">
      <c r="A98" s="142" t="s">
        <v>326</v>
      </c>
      <c r="B98" s="142"/>
      <c r="C98" s="142"/>
      <c r="D98" s="142"/>
      <c r="E98" s="142"/>
      <c r="F98" s="142"/>
      <c r="G98" s="142"/>
      <c r="H98" s="142"/>
      <c r="I98" s="142"/>
      <c r="J98" s="142"/>
      <c r="K98" s="98"/>
      <c r="L98" s="61"/>
    </row>
    <row r="99" spans="1:12" ht="12" customHeight="1" x14ac:dyDescent="0.2">
      <c r="A99" s="142" t="s">
        <v>338</v>
      </c>
      <c r="B99" s="142"/>
      <c r="C99" s="142"/>
      <c r="D99" s="142"/>
      <c r="E99" s="142"/>
      <c r="F99" s="142"/>
      <c r="G99" s="142"/>
      <c r="H99" s="142"/>
      <c r="I99" s="142"/>
      <c r="J99" s="142"/>
      <c r="K99" s="98"/>
      <c r="L99" s="61"/>
    </row>
    <row r="100" spans="1:12" ht="12" customHeight="1" x14ac:dyDescent="0.2">
      <c r="A100" s="143" t="s">
        <v>7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98"/>
      <c r="L100" s="61"/>
    </row>
    <row r="101" spans="1:12" ht="12" customHeight="1" thickBot="1" x14ac:dyDescent="0.25">
      <c r="A101" s="5"/>
      <c r="B101" s="109"/>
      <c r="C101" s="109"/>
      <c r="D101" s="109"/>
      <c r="E101" s="109"/>
      <c r="F101" s="109"/>
      <c r="G101" s="109"/>
      <c r="H101" s="110"/>
      <c r="I101" s="5"/>
      <c r="J101" s="23"/>
      <c r="K101" s="98"/>
      <c r="L101" s="61"/>
    </row>
    <row r="102" spans="1:12" ht="12" customHeight="1" thickTop="1" x14ac:dyDescent="0.2">
      <c r="A102" s="26"/>
      <c r="B102" s="27"/>
      <c r="C102" s="28"/>
      <c r="D102" s="27"/>
      <c r="E102" s="28"/>
      <c r="F102" s="27"/>
      <c r="G102" s="28"/>
      <c r="H102" s="28"/>
      <c r="I102" s="29"/>
      <c r="J102" s="100"/>
      <c r="K102" s="98"/>
      <c r="L102" s="61"/>
    </row>
    <row r="103" spans="1:12" ht="12" customHeight="1" x14ac:dyDescent="0.2">
      <c r="A103" s="30"/>
      <c r="B103" s="31" t="s">
        <v>32</v>
      </c>
      <c r="C103" s="32"/>
      <c r="D103" s="31" t="s">
        <v>33</v>
      </c>
      <c r="E103" s="32"/>
      <c r="F103" s="31" t="s">
        <v>34</v>
      </c>
      <c r="G103" s="33"/>
      <c r="H103" s="33"/>
      <c r="I103" s="31" t="s">
        <v>327</v>
      </c>
      <c r="J103" s="33"/>
      <c r="K103" s="98"/>
      <c r="L103" s="61"/>
    </row>
    <row r="104" spans="1:12" ht="12" customHeight="1" x14ac:dyDescent="0.2">
      <c r="A104" s="34" t="s">
        <v>161</v>
      </c>
      <c r="B104" s="35"/>
      <c r="C104" s="35"/>
      <c r="D104" s="35"/>
      <c r="E104" s="35"/>
      <c r="F104" s="35"/>
      <c r="G104" s="35"/>
      <c r="H104" s="35"/>
      <c r="I104" s="36"/>
      <c r="J104" s="37"/>
      <c r="K104" s="98"/>
      <c r="L104" s="61"/>
    </row>
    <row r="105" spans="1:12" ht="12" customHeight="1" x14ac:dyDescent="0.2">
      <c r="A105" s="34"/>
      <c r="B105" s="38" t="s">
        <v>58</v>
      </c>
      <c r="C105" s="38" t="s">
        <v>59</v>
      </c>
      <c r="D105" s="38" t="s">
        <v>60</v>
      </c>
      <c r="E105" s="38" t="s">
        <v>61</v>
      </c>
      <c r="F105" s="38" t="s">
        <v>62</v>
      </c>
      <c r="G105" s="38" t="s">
        <v>63</v>
      </c>
      <c r="H105" s="38" t="s">
        <v>64</v>
      </c>
      <c r="I105" s="39" t="s">
        <v>328</v>
      </c>
      <c r="J105" s="101"/>
      <c r="K105" s="98"/>
      <c r="L105" s="61"/>
    </row>
    <row r="106" spans="1:12" ht="12" customHeight="1" x14ac:dyDescent="0.2">
      <c r="A106" s="30"/>
      <c r="B106" s="40"/>
      <c r="C106" s="40"/>
      <c r="D106" s="40"/>
      <c r="E106" s="40"/>
      <c r="F106" s="40"/>
      <c r="G106" s="40"/>
      <c r="H106" s="41"/>
      <c r="I106" s="42" t="s">
        <v>329</v>
      </c>
      <c r="J106" s="33" t="s">
        <v>330</v>
      </c>
      <c r="K106" s="98"/>
      <c r="L106" s="61"/>
    </row>
    <row r="107" spans="1:12" ht="12" customHeight="1" x14ac:dyDescent="0.2">
      <c r="A107" s="10"/>
      <c r="B107" s="11"/>
      <c r="C107" s="11"/>
      <c r="D107" s="11"/>
      <c r="E107" s="11"/>
      <c r="F107" s="11"/>
      <c r="G107" s="11"/>
      <c r="H107" s="11"/>
      <c r="I107" s="25"/>
      <c r="J107" s="24"/>
      <c r="K107" s="98"/>
      <c r="L107" s="61"/>
    </row>
    <row r="108" spans="1:12" x14ac:dyDescent="0.2">
      <c r="A108" s="62" t="s">
        <v>140</v>
      </c>
      <c r="B108" s="13">
        <f>B111+B120+B126+B130+B139+B145+B149+B155+B159+B171+B175+B179</f>
        <v>3100</v>
      </c>
      <c r="C108" s="97">
        <f t="shared" ref="C108:C157" si="40">(B108/$B$10)*100</f>
        <v>7.936304754102558</v>
      </c>
      <c r="D108" s="13">
        <f>D111+D120+D126+D130+D139+D145+D149+D155+D159+D171+D175+D179</f>
        <v>1178</v>
      </c>
      <c r="E108" s="13">
        <f>E111+E120+E126+E130+E139+E145+E149+E155+E159+E171+E175+E179</f>
        <v>1922</v>
      </c>
      <c r="F108" s="13">
        <f>F111+F120+F126+F130+F139+F145+F149+F155+F159+F171+F175+F179</f>
        <v>2123</v>
      </c>
      <c r="G108" s="13">
        <f>G111+G120+G130+G145+G159+G171</f>
        <v>23</v>
      </c>
      <c r="H108" s="13">
        <f>H111+H120+H126+H130+H139+H145+H149+H155+H159+H171+H175</f>
        <v>954</v>
      </c>
      <c r="I108" s="13">
        <f>I111+I120+I126+I130+I139+I145+I149+I155+I159+I171+I179</f>
        <v>611</v>
      </c>
      <c r="J108" s="2">
        <f>J111+J120+J126+J130+J139+J145+J149+J155+J159+J171+J175+J179</f>
        <v>2489</v>
      </c>
      <c r="K108" s="98"/>
      <c r="L108" s="61"/>
    </row>
    <row r="109" spans="1:12" x14ac:dyDescent="0.2">
      <c r="A109" s="93"/>
      <c r="B109" s="68"/>
      <c r="C109" s="69"/>
      <c r="D109" s="68"/>
      <c r="E109" s="68"/>
      <c r="F109" s="68"/>
      <c r="G109" s="68"/>
      <c r="H109" s="68"/>
      <c r="I109" s="68"/>
      <c r="J109" s="70"/>
      <c r="K109" s="98"/>
      <c r="L109" s="61"/>
    </row>
    <row r="110" spans="1:12" x14ac:dyDescent="0.2">
      <c r="A110" s="17" t="s">
        <v>68</v>
      </c>
      <c r="B110" s="9"/>
      <c r="C110" s="69"/>
      <c r="D110" s="9"/>
      <c r="E110" s="9"/>
      <c r="F110" s="9"/>
      <c r="G110" s="9"/>
      <c r="H110" s="9"/>
      <c r="I110" s="9"/>
      <c r="J110" s="44"/>
      <c r="K110" s="98"/>
      <c r="L110" s="61"/>
    </row>
    <row r="111" spans="1:12" x14ac:dyDescent="0.2">
      <c r="A111" s="17" t="s">
        <v>10</v>
      </c>
      <c r="B111" s="55">
        <f>B112+B117</f>
        <v>374</v>
      </c>
      <c r="C111" s="96">
        <f t="shared" si="40"/>
        <v>0.9574767671078569</v>
      </c>
      <c r="D111" s="55">
        <f t="shared" ref="D111:J111" si="41">D112+D117</f>
        <v>127</v>
      </c>
      <c r="E111" s="55">
        <f t="shared" si="41"/>
        <v>247</v>
      </c>
      <c r="F111" s="55">
        <f t="shared" si="41"/>
        <v>134</v>
      </c>
      <c r="G111" s="55">
        <f t="shared" si="41"/>
        <v>6</v>
      </c>
      <c r="H111" s="55">
        <f t="shared" si="41"/>
        <v>234</v>
      </c>
      <c r="I111" s="55">
        <f t="shared" si="41"/>
        <v>79</v>
      </c>
      <c r="J111" s="50">
        <f t="shared" si="41"/>
        <v>295</v>
      </c>
      <c r="K111" s="98"/>
      <c r="L111" s="61"/>
    </row>
    <row r="112" spans="1:12" x14ac:dyDescent="0.2">
      <c r="A112" s="103" t="s">
        <v>159</v>
      </c>
      <c r="B112" s="55">
        <f>SUM(B113:B116)</f>
        <v>230</v>
      </c>
      <c r="C112" s="96">
        <f t="shared" si="40"/>
        <v>0.58882261078825426</v>
      </c>
      <c r="D112" s="55">
        <f t="shared" ref="D112:J112" si="42">SUM(D113:D116)</f>
        <v>81</v>
      </c>
      <c r="E112" s="55">
        <f t="shared" si="42"/>
        <v>149</v>
      </c>
      <c r="F112" s="55">
        <f>SUM(F113:F116)</f>
        <v>77</v>
      </c>
      <c r="G112" s="55">
        <f t="shared" si="42"/>
        <v>2</v>
      </c>
      <c r="H112" s="55">
        <f t="shared" si="42"/>
        <v>151</v>
      </c>
      <c r="I112" s="55">
        <f t="shared" si="42"/>
        <v>62</v>
      </c>
      <c r="J112" s="50">
        <f t="shared" si="42"/>
        <v>168</v>
      </c>
      <c r="K112" s="98"/>
      <c r="L112" s="61"/>
    </row>
    <row r="113" spans="1:12" ht="12" customHeight="1" x14ac:dyDescent="0.2">
      <c r="A113" s="6" t="s">
        <v>158</v>
      </c>
      <c r="B113" s="47">
        <v>38</v>
      </c>
      <c r="C113" s="75">
        <f t="shared" si="40"/>
        <v>9.7283735695450707E-2</v>
      </c>
      <c r="D113" s="47">
        <v>16</v>
      </c>
      <c r="E113" s="47">
        <v>22</v>
      </c>
      <c r="F113" s="47">
        <v>2</v>
      </c>
      <c r="G113" s="48" t="s">
        <v>73</v>
      </c>
      <c r="H113" s="47">
        <v>36</v>
      </c>
      <c r="I113" s="47">
        <v>20</v>
      </c>
      <c r="J113" s="43">
        <f>B113-I113</f>
        <v>18</v>
      </c>
      <c r="K113" s="98"/>
      <c r="L113" s="61"/>
    </row>
    <row r="114" spans="1:12" ht="12" customHeight="1" x14ac:dyDescent="0.2">
      <c r="A114" s="6" t="s">
        <v>179</v>
      </c>
      <c r="B114" s="47">
        <v>107</v>
      </c>
      <c r="C114" s="75">
        <f t="shared" si="40"/>
        <v>0.27393051893192699</v>
      </c>
      <c r="D114" s="47">
        <v>27</v>
      </c>
      <c r="E114" s="47">
        <v>80</v>
      </c>
      <c r="F114" s="47">
        <v>44</v>
      </c>
      <c r="G114" s="47">
        <v>2</v>
      </c>
      <c r="H114" s="47">
        <v>61</v>
      </c>
      <c r="I114" s="47">
        <v>20</v>
      </c>
      <c r="J114" s="43">
        <f>B114-I114</f>
        <v>87</v>
      </c>
      <c r="K114" s="98"/>
      <c r="L114" s="61"/>
    </row>
    <row r="115" spans="1:12" ht="12" customHeight="1" x14ac:dyDescent="0.2">
      <c r="A115" s="111" t="s">
        <v>235</v>
      </c>
      <c r="B115" s="47">
        <v>1</v>
      </c>
      <c r="C115" s="75">
        <f t="shared" si="40"/>
        <v>2.5600983077750184E-3</v>
      </c>
      <c r="D115" s="48" t="s">
        <v>73</v>
      </c>
      <c r="E115" s="47">
        <v>1</v>
      </c>
      <c r="F115" s="48" t="s">
        <v>73</v>
      </c>
      <c r="G115" s="48" t="s">
        <v>73</v>
      </c>
      <c r="H115" s="47">
        <v>1</v>
      </c>
      <c r="I115" s="47">
        <v>1</v>
      </c>
      <c r="J115" s="45" t="s">
        <v>73</v>
      </c>
      <c r="K115" s="98"/>
      <c r="L115" s="61"/>
    </row>
    <row r="116" spans="1:12" ht="12" customHeight="1" x14ac:dyDescent="0.2">
      <c r="A116" s="6" t="s">
        <v>180</v>
      </c>
      <c r="B116" s="47">
        <v>84</v>
      </c>
      <c r="C116" s="75">
        <f t="shared" si="40"/>
        <v>0.21504825785310155</v>
      </c>
      <c r="D116" s="47">
        <v>38</v>
      </c>
      <c r="E116" s="47">
        <v>46</v>
      </c>
      <c r="F116" s="47">
        <v>31</v>
      </c>
      <c r="G116" s="48" t="s">
        <v>73</v>
      </c>
      <c r="H116" s="47">
        <v>53</v>
      </c>
      <c r="I116" s="47">
        <v>21</v>
      </c>
      <c r="J116" s="43">
        <f>B116-I116</f>
        <v>63</v>
      </c>
      <c r="K116" s="98"/>
      <c r="L116" s="61"/>
    </row>
    <row r="117" spans="1:12" x14ac:dyDescent="0.2">
      <c r="A117" s="103" t="s">
        <v>160</v>
      </c>
      <c r="B117" s="55">
        <f>B118</f>
        <v>144</v>
      </c>
      <c r="C117" s="96">
        <f t="shared" si="40"/>
        <v>0.36865415631960269</v>
      </c>
      <c r="D117" s="55">
        <f t="shared" ref="D117:J117" si="43">D118</f>
        <v>46</v>
      </c>
      <c r="E117" s="55">
        <f t="shared" si="43"/>
        <v>98</v>
      </c>
      <c r="F117" s="55">
        <f t="shared" si="43"/>
        <v>57</v>
      </c>
      <c r="G117" s="55">
        <f t="shared" si="43"/>
        <v>4</v>
      </c>
      <c r="H117" s="55">
        <f t="shared" si="43"/>
        <v>83</v>
      </c>
      <c r="I117" s="55">
        <f t="shared" si="43"/>
        <v>17</v>
      </c>
      <c r="J117" s="50">
        <f t="shared" si="43"/>
        <v>127</v>
      </c>
      <c r="K117" s="98"/>
      <c r="L117" s="61"/>
    </row>
    <row r="118" spans="1:12" ht="12" customHeight="1" x14ac:dyDescent="0.2">
      <c r="A118" s="6" t="s">
        <v>244</v>
      </c>
      <c r="B118" s="47">
        <v>144</v>
      </c>
      <c r="C118" s="75">
        <f t="shared" si="40"/>
        <v>0.36865415631960269</v>
      </c>
      <c r="D118" s="47">
        <v>46</v>
      </c>
      <c r="E118" s="47">
        <v>98</v>
      </c>
      <c r="F118" s="47">
        <v>57</v>
      </c>
      <c r="G118" s="47">
        <v>4</v>
      </c>
      <c r="H118" s="47">
        <v>83</v>
      </c>
      <c r="I118" s="47">
        <v>17</v>
      </c>
      <c r="J118" s="43">
        <f>B118-I118</f>
        <v>127</v>
      </c>
      <c r="K118" s="98"/>
      <c r="L118" s="61"/>
    </row>
    <row r="119" spans="1:12" x14ac:dyDescent="0.2">
      <c r="A119" s="7"/>
      <c r="B119" s="9"/>
      <c r="C119" s="69"/>
      <c r="D119" s="9"/>
      <c r="E119" s="9"/>
      <c r="F119" s="9"/>
      <c r="G119" s="9"/>
      <c r="H119" s="9"/>
      <c r="I119" s="9"/>
      <c r="J119" s="44"/>
      <c r="K119" s="98"/>
      <c r="L119" s="61"/>
    </row>
    <row r="120" spans="1:12" x14ac:dyDescent="0.2">
      <c r="A120" s="83" t="s">
        <v>130</v>
      </c>
      <c r="B120" s="55">
        <f>B121+B123</f>
        <v>261</v>
      </c>
      <c r="C120" s="96">
        <f t="shared" si="40"/>
        <v>0.6681856583292799</v>
      </c>
      <c r="D120" s="55">
        <f t="shared" ref="D120:J120" si="44">D121+D123</f>
        <v>75</v>
      </c>
      <c r="E120" s="55">
        <f t="shared" si="44"/>
        <v>186</v>
      </c>
      <c r="F120" s="55">
        <f t="shared" si="44"/>
        <v>116</v>
      </c>
      <c r="G120" s="55">
        <f>G121</f>
        <v>1</v>
      </c>
      <c r="H120" s="55">
        <f t="shared" si="44"/>
        <v>144</v>
      </c>
      <c r="I120" s="55">
        <f t="shared" si="44"/>
        <v>61</v>
      </c>
      <c r="J120" s="50">
        <f t="shared" si="44"/>
        <v>200</v>
      </c>
      <c r="K120" s="98"/>
      <c r="L120" s="61"/>
    </row>
    <row r="121" spans="1:12" x14ac:dyDescent="0.2">
      <c r="A121" s="103" t="s">
        <v>176</v>
      </c>
      <c r="B121" s="55">
        <f>B122</f>
        <v>132</v>
      </c>
      <c r="C121" s="96">
        <f t="shared" si="40"/>
        <v>0.33793297662630245</v>
      </c>
      <c r="D121" s="55">
        <f t="shared" ref="D121:J121" si="45">D122</f>
        <v>54</v>
      </c>
      <c r="E121" s="55">
        <f t="shared" si="45"/>
        <v>78</v>
      </c>
      <c r="F121" s="55">
        <f t="shared" si="45"/>
        <v>106</v>
      </c>
      <c r="G121" s="55">
        <f t="shared" si="45"/>
        <v>1</v>
      </c>
      <c r="H121" s="55">
        <f t="shared" si="45"/>
        <v>25</v>
      </c>
      <c r="I121" s="55">
        <f t="shared" si="45"/>
        <v>33</v>
      </c>
      <c r="J121" s="50">
        <f t="shared" si="45"/>
        <v>99</v>
      </c>
      <c r="K121" s="98"/>
      <c r="L121" s="61"/>
    </row>
    <row r="122" spans="1:12" ht="12" customHeight="1" x14ac:dyDescent="0.2">
      <c r="A122" s="18" t="s">
        <v>181</v>
      </c>
      <c r="B122" s="47">
        <v>132</v>
      </c>
      <c r="C122" s="75">
        <f t="shared" si="40"/>
        <v>0.33793297662630245</v>
      </c>
      <c r="D122" s="47">
        <v>54</v>
      </c>
      <c r="E122" s="47">
        <v>78</v>
      </c>
      <c r="F122" s="47">
        <v>106</v>
      </c>
      <c r="G122" s="47">
        <v>1</v>
      </c>
      <c r="H122" s="47">
        <v>25</v>
      </c>
      <c r="I122" s="47">
        <v>33</v>
      </c>
      <c r="J122" s="43">
        <f>B122-I122</f>
        <v>99</v>
      </c>
      <c r="K122" s="98"/>
      <c r="L122" s="61"/>
    </row>
    <row r="123" spans="1:12" x14ac:dyDescent="0.2">
      <c r="A123" s="103" t="s">
        <v>175</v>
      </c>
      <c r="B123" s="55">
        <f>B124</f>
        <v>129</v>
      </c>
      <c r="C123" s="96">
        <f t="shared" si="40"/>
        <v>0.33025268170297739</v>
      </c>
      <c r="D123" s="55">
        <f t="shared" ref="D123:J123" si="46">D124</f>
        <v>21</v>
      </c>
      <c r="E123" s="55">
        <f t="shared" si="46"/>
        <v>108</v>
      </c>
      <c r="F123" s="55">
        <f t="shared" si="46"/>
        <v>10</v>
      </c>
      <c r="G123" s="52" t="str">
        <f t="shared" si="46"/>
        <v>-</v>
      </c>
      <c r="H123" s="55">
        <f t="shared" si="46"/>
        <v>119</v>
      </c>
      <c r="I123" s="55">
        <f t="shared" si="46"/>
        <v>28</v>
      </c>
      <c r="J123" s="50">
        <f t="shared" si="46"/>
        <v>101</v>
      </c>
      <c r="K123" s="98"/>
      <c r="L123" s="61"/>
    </row>
    <row r="124" spans="1:12" ht="12" customHeight="1" x14ac:dyDescent="0.2">
      <c r="A124" s="18" t="s">
        <v>182</v>
      </c>
      <c r="B124" s="47">
        <v>129</v>
      </c>
      <c r="C124" s="75">
        <f t="shared" si="40"/>
        <v>0.33025268170297739</v>
      </c>
      <c r="D124" s="47">
        <v>21</v>
      </c>
      <c r="E124" s="47">
        <v>108</v>
      </c>
      <c r="F124" s="47">
        <v>10</v>
      </c>
      <c r="G124" s="48" t="s">
        <v>73</v>
      </c>
      <c r="H124" s="47">
        <v>119</v>
      </c>
      <c r="I124" s="47">
        <v>28</v>
      </c>
      <c r="J124" s="43">
        <f>B124-I124</f>
        <v>101</v>
      </c>
      <c r="K124" s="98"/>
      <c r="L124" s="61"/>
    </row>
    <row r="125" spans="1:12" x14ac:dyDescent="0.2">
      <c r="A125" s="7"/>
      <c r="B125" s="9"/>
      <c r="C125" s="69"/>
      <c r="D125" s="9"/>
      <c r="E125" s="9"/>
      <c r="F125" s="9"/>
      <c r="G125" s="9"/>
      <c r="H125" s="9"/>
      <c r="I125" s="9"/>
      <c r="J125" s="44"/>
      <c r="K125" s="98"/>
      <c r="L125" s="61"/>
    </row>
    <row r="126" spans="1:12" x14ac:dyDescent="0.2">
      <c r="A126" s="83" t="s">
        <v>44</v>
      </c>
      <c r="B126" s="55">
        <f>B127</f>
        <v>135</v>
      </c>
      <c r="C126" s="96">
        <f t="shared" si="40"/>
        <v>0.34561327154962751</v>
      </c>
      <c r="D126" s="55">
        <f t="shared" ref="D126:J126" si="47">D127</f>
        <v>74</v>
      </c>
      <c r="E126" s="55">
        <f t="shared" si="47"/>
        <v>61</v>
      </c>
      <c r="F126" s="55">
        <f>F127</f>
        <v>125</v>
      </c>
      <c r="G126" s="52" t="str">
        <f t="shared" si="47"/>
        <v>-</v>
      </c>
      <c r="H126" s="55">
        <f t="shared" si="47"/>
        <v>10</v>
      </c>
      <c r="I126" s="55">
        <f t="shared" si="47"/>
        <v>24</v>
      </c>
      <c r="J126" s="50">
        <f t="shared" si="47"/>
        <v>111</v>
      </c>
      <c r="K126" s="98"/>
      <c r="L126" s="61"/>
    </row>
    <row r="127" spans="1:12" x14ac:dyDescent="0.2">
      <c r="A127" s="103" t="s">
        <v>183</v>
      </c>
      <c r="B127" s="55">
        <f>B128</f>
        <v>135</v>
      </c>
      <c r="C127" s="96">
        <f t="shared" si="40"/>
        <v>0.34561327154962751</v>
      </c>
      <c r="D127" s="55">
        <f t="shared" ref="D127:J127" si="48">D128</f>
        <v>74</v>
      </c>
      <c r="E127" s="55">
        <f t="shared" si="48"/>
        <v>61</v>
      </c>
      <c r="F127" s="55">
        <f t="shared" si="48"/>
        <v>125</v>
      </c>
      <c r="G127" s="52" t="str">
        <f t="shared" si="48"/>
        <v>-</v>
      </c>
      <c r="H127" s="55">
        <f t="shared" si="48"/>
        <v>10</v>
      </c>
      <c r="I127" s="55">
        <f t="shared" si="48"/>
        <v>24</v>
      </c>
      <c r="J127" s="50">
        <f t="shared" si="48"/>
        <v>111</v>
      </c>
      <c r="K127" s="98"/>
      <c r="L127" s="61"/>
    </row>
    <row r="128" spans="1:12" ht="12" customHeight="1" x14ac:dyDescent="0.2">
      <c r="A128" s="18" t="s">
        <v>341</v>
      </c>
      <c r="B128" s="47">
        <v>135</v>
      </c>
      <c r="C128" s="75">
        <f t="shared" si="40"/>
        <v>0.34561327154962751</v>
      </c>
      <c r="D128" s="47">
        <v>74</v>
      </c>
      <c r="E128" s="47">
        <v>61</v>
      </c>
      <c r="F128" s="47">
        <v>125</v>
      </c>
      <c r="G128" s="48" t="s">
        <v>73</v>
      </c>
      <c r="H128" s="47">
        <v>10</v>
      </c>
      <c r="I128" s="47">
        <v>24</v>
      </c>
      <c r="J128" s="43">
        <f t="shared" ref="J128:J181" si="49">B128-I128</f>
        <v>111</v>
      </c>
      <c r="K128" s="98"/>
      <c r="L128" s="61"/>
    </row>
    <row r="129" spans="1:12" x14ac:dyDescent="0.2">
      <c r="A129" s="7"/>
      <c r="B129" s="9"/>
      <c r="C129" s="69"/>
      <c r="D129" s="9"/>
      <c r="E129" s="9"/>
      <c r="F129" s="9"/>
      <c r="G129" s="9"/>
      <c r="H129" s="9"/>
      <c r="I129" s="9"/>
      <c r="J129" s="44"/>
      <c r="K129" s="98"/>
      <c r="L129" s="61"/>
    </row>
    <row r="130" spans="1:12" x14ac:dyDescent="0.2">
      <c r="A130" s="17" t="s">
        <v>45</v>
      </c>
      <c r="B130" s="55">
        <f>B131+B135</f>
        <v>622</v>
      </c>
      <c r="C130" s="96">
        <f t="shared" si="40"/>
        <v>1.5923811474360616</v>
      </c>
      <c r="D130" s="55">
        <f t="shared" ref="D130:J130" si="50">D131+D135</f>
        <v>136</v>
      </c>
      <c r="E130" s="55">
        <f t="shared" si="50"/>
        <v>486</v>
      </c>
      <c r="F130" s="55">
        <f t="shared" si="50"/>
        <v>566</v>
      </c>
      <c r="G130" s="55">
        <f t="shared" si="50"/>
        <v>3</v>
      </c>
      <c r="H130" s="55">
        <f t="shared" si="50"/>
        <v>53</v>
      </c>
      <c r="I130" s="55">
        <f t="shared" si="50"/>
        <v>94</v>
      </c>
      <c r="J130" s="50">
        <f t="shared" si="50"/>
        <v>528</v>
      </c>
      <c r="K130" s="98"/>
      <c r="L130" s="61"/>
    </row>
    <row r="131" spans="1:12" x14ac:dyDescent="0.2">
      <c r="A131" s="103" t="s">
        <v>151</v>
      </c>
      <c r="B131" s="55">
        <f>SUM(B132:B134)</f>
        <v>467</v>
      </c>
      <c r="C131" s="96">
        <f t="shared" si="40"/>
        <v>1.1955659097309337</v>
      </c>
      <c r="D131" s="55">
        <f t="shared" ref="D131:J131" si="51">SUM(D132:D134)</f>
        <v>70</v>
      </c>
      <c r="E131" s="55">
        <f t="shared" si="51"/>
        <v>397</v>
      </c>
      <c r="F131" s="55">
        <f t="shared" si="51"/>
        <v>441</v>
      </c>
      <c r="G131" s="55">
        <f t="shared" si="51"/>
        <v>2</v>
      </c>
      <c r="H131" s="55">
        <f t="shared" si="51"/>
        <v>24</v>
      </c>
      <c r="I131" s="55">
        <f t="shared" si="51"/>
        <v>93</v>
      </c>
      <c r="J131" s="50">
        <f t="shared" si="51"/>
        <v>374</v>
      </c>
      <c r="K131" s="98"/>
      <c r="L131" s="61"/>
    </row>
    <row r="132" spans="1:12" x14ac:dyDescent="0.2">
      <c r="A132" s="18" t="s">
        <v>184</v>
      </c>
      <c r="B132" s="47">
        <v>199</v>
      </c>
      <c r="C132" s="75">
        <f t="shared" si="40"/>
        <v>0.50945956324722863</v>
      </c>
      <c r="D132" s="47">
        <v>4</v>
      </c>
      <c r="E132" s="47">
        <v>195</v>
      </c>
      <c r="F132" s="47">
        <v>190</v>
      </c>
      <c r="G132" s="48" t="s">
        <v>73</v>
      </c>
      <c r="H132" s="47">
        <v>9</v>
      </c>
      <c r="I132" s="47">
        <v>45</v>
      </c>
      <c r="J132" s="43">
        <f>B132-I132</f>
        <v>154</v>
      </c>
      <c r="K132" s="98"/>
      <c r="L132" s="61"/>
    </row>
    <row r="133" spans="1:12" x14ac:dyDescent="0.2">
      <c r="A133" s="140" t="s">
        <v>385</v>
      </c>
      <c r="B133" s="47">
        <v>220</v>
      </c>
      <c r="C133" s="75">
        <f t="shared" si="40"/>
        <v>0.5632216277105041</v>
      </c>
      <c r="D133" s="47">
        <v>52</v>
      </c>
      <c r="E133" s="47">
        <v>168</v>
      </c>
      <c r="F133" s="47">
        <v>208</v>
      </c>
      <c r="G133" s="48" t="s">
        <v>73</v>
      </c>
      <c r="H133" s="47">
        <v>12</v>
      </c>
      <c r="I133" s="47">
        <v>45</v>
      </c>
      <c r="J133" s="43">
        <f>B133-I133</f>
        <v>175</v>
      </c>
      <c r="K133" s="98"/>
      <c r="L133" s="61"/>
    </row>
    <row r="134" spans="1:12" x14ac:dyDescent="0.2">
      <c r="A134" s="6" t="s">
        <v>127</v>
      </c>
      <c r="B134" s="47">
        <v>48</v>
      </c>
      <c r="C134" s="75">
        <f t="shared" si="40"/>
        <v>0.1228847187732009</v>
      </c>
      <c r="D134" s="47">
        <v>14</v>
      </c>
      <c r="E134" s="47">
        <v>34</v>
      </c>
      <c r="F134" s="47">
        <v>43</v>
      </c>
      <c r="G134" s="47">
        <v>2</v>
      </c>
      <c r="H134" s="47">
        <v>3</v>
      </c>
      <c r="I134" s="47">
        <v>3</v>
      </c>
      <c r="J134" s="43">
        <f>B134-I134</f>
        <v>45</v>
      </c>
      <c r="K134" s="98"/>
      <c r="L134" s="61"/>
    </row>
    <row r="135" spans="1:12" x14ac:dyDescent="0.2">
      <c r="A135" s="106" t="s">
        <v>353</v>
      </c>
      <c r="B135" s="55">
        <f>B136</f>
        <v>155</v>
      </c>
      <c r="C135" s="96">
        <f t="shared" si="40"/>
        <v>0.39681523770512789</v>
      </c>
      <c r="D135" s="55">
        <f t="shared" ref="D135:J135" si="52">D136</f>
        <v>66</v>
      </c>
      <c r="E135" s="55">
        <f t="shared" si="52"/>
        <v>89</v>
      </c>
      <c r="F135" s="55">
        <f>F136</f>
        <v>125</v>
      </c>
      <c r="G135" s="55">
        <f t="shared" si="52"/>
        <v>1</v>
      </c>
      <c r="H135" s="55">
        <f t="shared" si="52"/>
        <v>29</v>
      </c>
      <c r="I135" s="55">
        <f t="shared" si="52"/>
        <v>1</v>
      </c>
      <c r="J135" s="50">
        <f t="shared" si="52"/>
        <v>154</v>
      </c>
      <c r="K135" s="98"/>
      <c r="L135" s="61"/>
    </row>
    <row r="136" spans="1:12" x14ac:dyDescent="0.2">
      <c r="A136" s="18" t="s">
        <v>380</v>
      </c>
      <c r="B136" s="47">
        <v>155</v>
      </c>
      <c r="C136" s="75">
        <f t="shared" si="40"/>
        <v>0.39681523770512789</v>
      </c>
      <c r="D136" s="47">
        <v>66</v>
      </c>
      <c r="E136" s="47">
        <v>89</v>
      </c>
      <c r="F136" s="47">
        <v>125</v>
      </c>
      <c r="G136" s="47">
        <v>1</v>
      </c>
      <c r="H136" s="47">
        <v>29</v>
      </c>
      <c r="I136" s="47">
        <v>1</v>
      </c>
      <c r="J136" s="43">
        <f>B136-I136</f>
        <v>154</v>
      </c>
      <c r="K136" s="98"/>
      <c r="L136" s="61"/>
    </row>
    <row r="137" spans="1:12" x14ac:dyDescent="0.2">
      <c r="A137" s="7"/>
      <c r="B137" s="9"/>
      <c r="C137" s="69"/>
      <c r="D137" s="9"/>
      <c r="E137" s="9"/>
      <c r="F137" s="9"/>
      <c r="G137" s="9"/>
      <c r="H137" s="9"/>
      <c r="I137" s="9"/>
      <c r="J137" s="44"/>
      <c r="K137" s="98"/>
      <c r="L137" s="61"/>
    </row>
    <row r="138" spans="1:12" x14ac:dyDescent="0.2">
      <c r="A138" s="17" t="s">
        <v>74</v>
      </c>
      <c r="B138" s="9"/>
      <c r="C138" s="69"/>
      <c r="D138" s="9"/>
      <c r="E138" s="9"/>
      <c r="F138" s="9"/>
      <c r="G138" s="9"/>
      <c r="H138" s="9"/>
      <c r="I138" s="9"/>
      <c r="J138" s="44"/>
      <c r="K138" s="98"/>
      <c r="L138" s="61"/>
    </row>
    <row r="139" spans="1:12" x14ac:dyDescent="0.2">
      <c r="A139" s="17" t="s">
        <v>75</v>
      </c>
      <c r="B139" s="55">
        <f>B140+B142</f>
        <v>310</v>
      </c>
      <c r="C139" s="96">
        <f t="shared" si="40"/>
        <v>0.79363047541025578</v>
      </c>
      <c r="D139" s="55">
        <f t="shared" ref="D139:J139" si="53">D140+D142</f>
        <v>157</v>
      </c>
      <c r="E139" s="55">
        <f t="shared" si="53"/>
        <v>153</v>
      </c>
      <c r="F139" s="55">
        <f t="shared" si="53"/>
        <v>188</v>
      </c>
      <c r="G139" s="52" t="s">
        <v>73</v>
      </c>
      <c r="H139" s="55">
        <f t="shared" si="53"/>
        <v>122</v>
      </c>
      <c r="I139" s="55">
        <f t="shared" si="53"/>
        <v>51</v>
      </c>
      <c r="J139" s="50">
        <f t="shared" si="53"/>
        <v>259</v>
      </c>
      <c r="K139" s="98"/>
      <c r="L139" s="61"/>
    </row>
    <row r="140" spans="1:12" x14ac:dyDescent="0.2">
      <c r="A140" s="103" t="s">
        <v>145</v>
      </c>
      <c r="B140" s="55">
        <f>B141</f>
        <v>188</v>
      </c>
      <c r="C140" s="96">
        <f t="shared" si="40"/>
        <v>0.48129848186170343</v>
      </c>
      <c r="D140" s="55">
        <f t="shared" ref="D140:J140" si="54">D141</f>
        <v>71</v>
      </c>
      <c r="E140" s="55">
        <f t="shared" si="54"/>
        <v>117</v>
      </c>
      <c r="F140" s="55">
        <f t="shared" si="54"/>
        <v>169</v>
      </c>
      <c r="G140" s="52" t="str">
        <f t="shared" si="54"/>
        <v>-</v>
      </c>
      <c r="H140" s="55">
        <f t="shared" si="54"/>
        <v>19</v>
      </c>
      <c r="I140" s="55">
        <f t="shared" si="54"/>
        <v>29</v>
      </c>
      <c r="J140" s="50">
        <f t="shared" si="54"/>
        <v>159</v>
      </c>
      <c r="K140" s="98"/>
      <c r="L140" s="61"/>
    </row>
    <row r="141" spans="1:12" x14ac:dyDescent="0.2">
      <c r="A141" s="7" t="s">
        <v>185</v>
      </c>
      <c r="B141" s="47">
        <v>188</v>
      </c>
      <c r="C141" s="75">
        <f t="shared" si="40"/>
        <v>0.48129848186170343</v>
      </c>
      <c r="D141" s="47">
        <v>71</v>
      </c>
      <c r="E141" s="47">
        <v>117</v>
      </c>
      <c r="F141" s="47">
        <v>169</v>
      </c>
      <c r="G141" s="48" t="s">
        <v>73</v>
      </c>
      <c r="H141" s="47">
        <v>19</v>
      </c>
      <c r="I141" s="47">
        <v>29</v>
      </c>
      <c r="J141" s="43">
        <f>B141-I141</f>
        <v>159</v>
      </c>
      <c r="K141" s="98"/>
      <c r="L141" s="61"/>
    </row>
    <row r="142" spans="1:12" x14ac:dyDescent="0.2">
      <c r="A142" s="103" t="s">
        <v>146</v>
      </c>
      <c r="B142" s="55">
        <f>B143</f>
        <v>122</v>
      </c>
      <c r="C142" s="96">
        <f t="shared" si="40"/>
        <v>0.31233199354855229</v>
      </c>
      <c r="D142" s="55">
        <f t="shared" ref="D142:J142" si="55">D143</f>
        <v>86</v>
      </c>
      <c r="E142" s="55">
        <f t="shared" si="55"/>
        <v>36</v>
      </c>
      <c r="F142" s="55">
        <f t="shared" si="55"/>
        <v>19</v>
      </c>
      <c r="G142" s="52" t="str">
        <f t="shared" si="55"/>
        <v>-</v>
      </c>
      <c r="H142" s="55">
        <f t="shared" si="55"/>
        <v>103</v>
      </c>
      <c r="I142" s="55">
        <f t="shared" si="55"/>
        <v>22</v>
      </c>
      <c r="J142" s="50">
        <f t="shared" si="55"/>
        <v>100</v>
      </c>
      <c r="K142" s="98"/>
      <c r="L142" s="61"/>
    </row>
    <row r="143" spans="1:12" x14ac:dyDescent="0.2">
      <c r="A143" s="6" t="s">
        <v>186</v>
      </c>
      <c r="B143" s="47">
        <v>122</v>
      </c>
      <c r="C143" s="75">
        <f t="shared" si="40"/>
        <v>0.31233199354855229</v>
      </c>
      <c r="D143" s="47">
        <v>86</v>
      </c>
      <c r="E143" s="47">
        <v>36</v>
      </c>
      <c r="F143" s="47">
        <v>19</v>
      </c>
      <c r="G143" s="48" t="s">
        <v>73</v>
      </c>
      <c r="H143" s="47">
        <v>103</v>
      </c>
      <c r="I143" s="47">
        <v>22</v>
      </c>
      <c r="J143" s="43">
        <f>B143-I143</f>
        <v>100</v>
      </c>
      <c r="K143" s="98"/>
      <c r="L143" s="61"/>
    </row>
    <row r="144" spans="1:12" x14ac:dyDescent="0.2">
      <c r="A144" s="7"/>
      <c r="B144" s="9"/>
      <c r="C144" s="69"/>
      <c r="D144" s="9"/>
      <c r="E144" s="9"/>
      <c r="F144" s="9"/>
      <c r="G144" s="9"/>
      <c r="H144" s="9"/>
      <c r="I144" s="9"/>
      <c r="J144" s="44"/>
      <c r="K144" s="98"/>
      <c r="L144" s="61"/>
    </row>
    <row r="145" spans="1:12" x14ac:dyDescent="0.2">
      <c r="A145" s="14" t="s">
        <v>100</v>
      </c>
      <c r="B145" s="55">
        <f>B146</f>
        <v>173</v>
      </c>
      <c r="C145" s="96">
        <f t="shared" si="40"/>
        <v>0.44289700724507824</v>
      </c>
      <c r="D145" s="55">
        <f t="shared" ref="D145:J145" si="56">D146</f>
        <v>72</v>
      </c>
      <c r="E145" s="55">
        <f t="shared" si="56"/>
        <v>101</v>
      </c>
      <c r="F145" s="55">
        <f t="shared" si="56"/>
        <v>12</v>
      </c>
      <c r="G145" s="55">
        <f>G146</f>
        <v>1</v>
      </c>
      <c r="H145" s="55">
        <f t="shared" si="56"/>
        <v>160</v>
      </c>
      <c r="I145" s="55">
        <f t="shared" si="56"/>
        <v>26</v>
      </c>
      <c r="J145" s="50">
        <f t="shared" si="56"/>
        <v>147</v>
      </c>
      <c r="K145" s="98"/>
      <c r="L145" s="61"/>
    </row>
    <row r="146" spans="1:12" x14ac:dyDescent="0.2">
      <c r="A146" s="16" t="s">
        <v>154</v>
      </c>
      <c r="B146" s="55">
        <f>B147</f>
        <v>173</v>
      </c>
      <c r="C146" s="96">
        <f t="shared" si="40"/>
        <v>0.44289700724507824</v>
      </c>
      <c r="D146" s="55">
        <f t="shared" ref="D146:J146" si="57">D147</f>
        <v>72</v>
      </c>
      <c r="E146" s="55">
        <f t="shared" si="57"/>
        <v>101</v>
      </c>
      <c r="F146" s="55">
        <f t="shared" si="57"/>
        <v>12</v>
      </c>
      <c r="G146" s="55">
        <f t="shared" si="57"/>
        <v>1</v>
      </c>
      <c r="H146" s="55">
        <f t="shared" si="57"/>
        <v>160</v>
      </c>
      <c r="I146" s="55">
        <f t="shared" si="57"/>
        <v>26</v>
      </c>
      <c r="J146" s="50">
        <f t="shared" si="57"/>
        <v>147</v>
      </c>
      <c r="K146" s="98"/>
      <c r="L146" s="61"/>
    </row>
    <row r="147" spans="1:12" x14ac:dyDescent="0.2">
      <c r="A147" s="18" t="s">
        <v>340</v>
      </c>
      <c r="B147" s="47">
        <v>173</v>
      </c>
      <c r="C147" s="75">
        <f t="shared" si="40"/>
        <v>0.44289700724507824</v>
      </c>
      <c r="D147" s="47">
        <v>72</v>
      </c>
      <c r="E147" s="47">
        <v>101</v>
      </c>
      <c r="F147" s="47">
        <v>12</v>
      </c>
      <c r="G147" s="47">
        <v>1</v>
      </c>
      <c r="H147" s="47">
        <v>160</v>
      </c>
      <c r="I147" s="47">
        <v>26</v>
      </c>
      <c r="J147" s="43">
        <f>B147-I147</f>
        <v>147</v>
      </c>
      <c r="K147" s="98"/>
      <c r="L147" s="61"/>
    </row>
    <row r="148" spans="1:12" ht="12" customHeight="1" x14ac:dyDescent="0.2">
      <c r="A148" s="7"/>
      <c r="B148" s="9"/>
      <c r="C148" s="69"/>
      <c r="D148" s="9"/>
      <c r="E148" s="9"/>
      <c r="F148" s="9"/>
      <c r="G148" s="9"/>
      <c r="H148" s="9"/>
      <c r="I148" s="9"/>
      <c r="J148" s="44"/>
      <c r="K148" s="98"/>
      <c r="L148" s="61"/>
    </row>
    <row r="149" spans="1:12" x14ac:dyDescent="0.2">
      <c r="A149" s="14" t="s">
        <v>115</v>
      </c>
      <c r="B149" s="55">
        <f>B150+B152</f>
        <v>115</v>
      </c>
      <c r="C149" s="96">
        <f t="shared" si="40"/>
        <v>0.29441130539412713</v>
      </c>
      <c r="D149" s="55">
        <f t="shared" ref="D149:J149" si="58">D150+D152</f>
        <v>49</v>
      </c>
      <c r="E149" s="55">
        <f t="shared" si="58"/>
        <v>66</v>
      </c>
      <c r="F149" s="55">
        <f t="shared" si="58"/>
        <v>34</v>
      </c>
      <c r="G149" s="52" t="s">
        <v>73</v>
      </c>
      <c r="H149" s="55">
        <f t="shared" si="58"/>
        <v>81</v>
      </c>
      <c r="I149" s="55">
        <f t="shared" si="58"/>
        <v>24</v>
      </c>
      <c r="J149" s="50">
        <f t="shared" si="58"/>
        <v>91</v>
      </c>
      <c r="K149" s="98"/>
      <c r="L149" s="61"/>
    </row>
    <row r="150" spans="1:12" x14ac:dyDescent="0.2">
      <c r="A150" s="103" t="s">
        <v>187</v>
      </c>
      <c r="B150" s="55">
        <f>B151</f>
        <v>28</v>
      </c>
      <c r="C150" s="96">
        <f t="shared" si="40"/>
        <v>7.1682752617700518E-2</v>
      </c>
      <c r="D150" s="55">
        <f t="shared" ref="D150:J150" si="59">D151</f>
        <v>15</v>
      </c>
      <c r="E150" s="55">
        <f t="shared" si="59"/>
        <v>13</v>
      </c>
      <c r="F150" s="55">
        <f t="shared" si="59"/>
        <v>25</v>
      </c>
      <c r="G150" s="52" t="str">
        <f t="shared" si="59"/>
        <v>-</v>
      </c>
      <c r="H150" s="55">
        <f t="shared" si="59"/>
        <v>3</v>
      </c>
      <c r="I150" s="55">
        <f t="shared" si="59"/>
        <v>9</v>
      </c>
      <c r="J150" s="50">
        <f t="shared" si="59"/>
        <v>19</v>
      </c>
      <c r="K150" s="98"/>
      <c r="L150" s="61"/>
    </row>
    <row r="151" spans="1:12" x14ac:dyDescent="0.2">
      <c r="A151" s="12" t="s">
        <v>319</v>
      </c>
      <c r="B151" s="47">
        <v>28</v>
      </c>
      <c r="C151" s="75">
        <f t="shared" si="40"/>
        <v>7.1682752617700518E-2</v>
      </c>
      <c r="D151" s="47">
        <v>15</v>
      </c>
      <c r="E151" s="47">
        <v>13</v>
      </c>
      <c r="F151" s="47">
        <v>25</v>
      </c>
      <c r="G151" s="48" t="s">
        <v>73</v>
      </c>
      <c r="H151" s="47">
        <v>3</v>
      </c>
      <c r="I151" s="47">
        <v>9</v>
      </c>
      <c r="J151" s="43">
        <f>B151-I151</f>
        <v>19</v>
      </c>
      <c r="K151" s="98"/>
      <c r="L151" s="61"/>
    </row>
    <row r="152" spans="1:12" x14ac:dyDescent="0.2">
      <c r="A152" s="103" t="s">
        <v>155</v>
      </c>
      <c r="B152" s="55">
        <f>B153</f>
        <v>87</v>
      </c>
      <c r="C152" s="96">
        <f t="shared" si="40"/>
        <v>0.22272855277642661</v>
      </c>
      <c r="D152" s="55">
        <f t="shared" ref="D152:J152" si="60">D153</f>
        <v>34</v>
      </c>
      <c r="E152" s="55">
        <f t="shared" si="60"/>
        <v>53</v>
      </c>
      <c r="F152" s="55">
        <f t="shared" si="60"/>
        <v>9</v>
      </c>
      <c r="G152" s="52" t="str">
        <f t="shared" si="60"/>
        <v>-</v>
      </c>
      <c r="H152" s="55">
        <f t="shared" si="60"/>
        <v>78</v>
      </c>
      <c r="I152" s="55">
        <f t="shared" si="60"/>
        <v>15</v>
      </c>
      <c r="J152" s="50">
        <f t="shared" si="60"/>
        <v>72</v>
      </c>
      <c r="K152" s="98"/>
      <c r="L152" s="61"/>
    </row>
    <row r="153" spans="1:12" x14ac:dyDescent="0.2">
      <c r="A153" s="18" t="s">
        <v>320</v>
      </c>
      <c r="B153" s="47">
        <v>87</v>
      </c>
      <c r="C153" s="75">
        <f t="shared" si="40"/>
        <v>0.22272855277642661</v>
      </c>
      <c r="D153" s="47">
        <v>34</v>
      </c>
      <c r="E153" s="47">
        <v>53</v>
      </c>
      <c r="F153" s="47">
        <v>9</v>
      </c>
      <c r="G153" s="48" t="s">
        <v>73</v>
      </c>
      <c r="H153" s="47">
        <v>78</v>
      </c>
      <c r="I153" s="47">
        <v>15</v>
      </c>
      <c r="J153" s="43">
        <f>B153-I153</f>
        <v>72</v>
      </c>
      <c r="K153" s="98"/>
      <c r="L153" s="61"/>
    </row>
    <row r="154" spans="1:12" ht="12" customHeight="1" x14ac:dyDescent="0.2">
      <c r="A154" s="7"/>
      <c r="B154" s="9"/>
      <c r="C154" s="69"/>
      <c r="D154" s="9"/>
      <c r="E154" s="9"/>
      <c r="F154" s="9"/>
      <c r="G154" s="9"/>
      <c r="H154" s="9"/>
      <c r="I154" s="9"/>
      <c r="J154" s="44"/>
      <c r="K154" s="98"/>
      <c r="L154" s="61"/>
    </row>
    <row r="155" spans="1:12" x14ac:dyDescent="0.2">
      <c r="A155" s="14" t="s">
        <v>12</v>
      </c>
      <c r="B155" s="55">
        <f>B156</f>
        <v>158</v>
      </c>
      <c r="C155" s="96">
        <f t="shared" si="40"/>
        <v>0.40449553262845289</v>
      </c>
      <c r="D155" s="55">
        <f t="shared" ref="D155:J155" si="61">D156</f>
        <v>24</v>
      </c>
      <c r="E155" s="55">
        <f t="shared" si="61"/>
        <v>134</v>
      </c>
      <c r="F155" s="55">
        <f>F156</f>
        <v>155</v>
      </c>
      <c r="G155" s="52" t="str">
        <f t="shared" si="61"/>
        <v>-</v>
      </c>
      <c r="H155" s="55">
        <f t="shared" si="61"/>
        <v>3</v>
      </c>
      <c r="I155" s="55">
        <f t="shared" si="61"/>
        <v>28</v>
      </c>
      <c r="J155" s="50">
        <f t="shared" si="61"/>
        <v>130</v>
      </c>
      <c r="K155" s="98"/>
      <c r="L155" s="61"/>
    </row>
    <row r="156" spans="1:12" x14ac:dyDescent="0.2">
      <c r="A156" s="103" t="s">
        <v>164</v>
      </c>
      <c r="B156" s="55">
        <f>B157</f>
        <v>158</v>
      </c>
      <c r="C156" s="96">
        <f t="shared" si="40"/>
        <v>0.40449553262845289</v>
      </c>
      <c r="D156" s="55">
        <f t="shared" ref="D156:J156" si="62">D157</f>
        <v>24</v>
      </c>
      <c r="E156" s="55">
        <f t="shared" si="62"/>
        <v>134</v>
      </c>
      <c r="F156" s="55">
        <f t="shared" si="62"/>
        <v>155</v>
      </c>
      <c r="G156" s="52" t="str">
        <f t="shared" si="62"/>
        <v>-</v>
      </c>
      <c r="H156" s="55">
        <f t="shared" si="62"/>
        <v>3</v>
      </c>
      <c r="I156" s="55">
        <f t="shared" si="62"/>
        <v>28</v>
      </c>
      <c r="J156" s="50">
        <f t="shared" si="62"/>
        <v>130</v>
      </c>
      <c r="K156" s="98"/>
      <c r="L156" s="61"/>
    </row>
    <row r="157" spans="1:12" x14ac:dyDescent="0.2">
      <c r="A157" s="18" t="s">
        <v>163</v>
      </c>
      <c r="B157" s="47">
        <v>158</v>
      </c>
      <c r="C157" s="75">
        <f t="shared" si="40"/>
        <v>0.40449553262845289</v>
      </c>
      <c r="D157" s="47">
        <v>24</v>
      </c>
      <c r="E157" s="47">
        <v>134</v>
      </c>
      <c r="F157" s="47">
        <v>155</v>
      </c>
      <c r="G157" s="48" t="s">
        <v>73</v>
      </c>
      <c r="H157" s="47">
        <v>3</v>
      </c>
      <c r="I157" s="47">
        <v>28</v>
      </c>
      <c r="J157" s="43">
        <f>B157-I157</f>
        <v>130</v>
      </c>
      <c r="K157" s="98"/>
      <c r="L157" s="61"/>
    </row>
    <row r="158" spans="1:12" ht="12" customHeight="1" x14ac:dyDescent="0.2">
      <c r="A158" s="7"/>
      <c r="B158" s="9"/>
      <c r="C158" s="69"/>
      <c r="D158" s="9"/>
      <c r="E158" s="9"/>
      <c r="F158" s="9"/>
      <c r="G158" s="9"/>
      <c r="H158" s="9"/>
      <c r="I158" s="9"/>
      <c r="J158" s="44"/>
      <c r="K158" s="98"/>
      <c r="L158" s="61"/>
    </row>
    <row r="159" spans="1:12" x14ac:dyDescent="0.2">
      <c r="A159" s="14" t="s">
        <v>13</v>
      </c>
      <c r="B159" s="55">
        <f>B160+B164+B162+B166+B168</f>
        <v>610</v>
      </c>
      <c r="C159" s="96">
        <f t="shared" ref="C159:C181" si="63">(B159/$B$10)*100</f>
        <v>1.5616599677427612</v>
      </c>
      <c r="D159" s="55">
        <f>D160+D162+D166+D168</f>
        <v>324</v>
      </c>
      <c r="E159" s="55">
        <f t="shared" ref="E159:J159" si="64">E160+E164+E162+E166+E168</f>
        <v>286</v>
      </c>
      <c r="F159" s="55">
        <f t="shared" si="64"/>
        <v>505</v>
      </c>
      <c r="G159" s="55">
        <f>G160+G162+G166+G168</f>
        <v>8</v>
      </c>
      <c r="H159" s="55">
        <f>H160+H162+H166+H168</f>
        <v>97</v>
      </c>
      <c r="I159" s="55">
        <f>I160+I162+I166+I168</f>
        <v>120</v>
      </c>
      <c r="J159" s="50">
        <f t="shared" si="64"/>
        <v>490</v>
      </c>
      <c r="K159" s="98"/>
      <c r="L159" s="61"/>
    </row>
    <row r="160" spans="1:12" x14ac:dyDescent="0.2">
      <c r="A160" s="103" t="s">
        <v>188</v>
      </c>
      <c r="B160" s="55">
        <f>B161</f>
        <v>171</v>
      </c>
      <c r="C160" s="96">
        <f t="shared" si="63"/>
        <v>0.43777681062952811</v>
      </c>
      <c r="D160" s="55">
        <f t="shared" ref="D160:J160" si="65">D161</f>
        <v>142</v>
      </c>
      <c r="E160" s="55">
        <f t="shared" si="65"/>
        <v>29</v>
      </c>
      <c r="F160" s="55">
        <f t="shared" si="65"/>
        <v>160</v>
      </c>
      <c r="G160" s="55">
        <f t="shared" si="65"/>
        <v>2</v>
      </c>
      <c r="H160" s="55">
        <f t="shared" si="65"/>
        <v>9</v>
      </c>
      <c r="I160" s="55">
        <f t="shared" si="65"/>
        <v>26</v>
      </c>
      <c r="J160" s="50">
        <f t="shared" si="65"/>
        <v>145</v>
      </c>
      <c r="K160" s="98"/>
      <c r="L160" s="61"/>
    </row>
    <row r="161" spans="1:12" x14ac:dyDescent="0.2">
      <c r="A161" s="12" t="s">
        <v>191</v>
      </c>
      <c r="B161" s="47">
        <v>171</v>
      </c>
      <c r="C161" s="75">
        <f t="shared" si="63"/>
        <v>0.43777681062952811</v>
      </c>
      <c r="D161" s="47">
        <v>142</v>
      </c>
      <c r="E161" s="47">
        <v>29</v>
      </c>
      <c r="F161" s="47">
        <v>160</v>
      </c>
      <c r="G161" s="47">
        <v>2</v>
      </c>
      <c r="H161" s="47">
        <v>9</v>
      </c>
      <c r="I161" s="47">
        <v>26</v>
      </c>
      <c r="J161" s="43">
        <f t="shared" si="49"/>
        <v>145</v>
      </c>
      <c r="K161" s="98"/>
      <c r="L161" s="61"/>
    </row>
    <row r="162" spans="1:12" x14ac:dyDescent="0.2">
      <c r="A162" s="103" t="s">
        <v>189</v>
      </c>
      <c r="B162" s="55">
        <f>B163</f>
        <v>98</v>
      </c>
      <c r="C162" s="96">
        <f t="shared" si="63"/>
        <v>0.25088963416195181</v>
      </c>
      <c r="D162" s="55">
        <f t="shared" ref="D162:J162" si="66">D163</f>
        <v>27</v>
      </c>
      <c r="E162" s="55">
        <f t="shared" si="66"/>
        <v>71</v>
      </c>
      <c r="F162" s="55">
        <f t="shared" si="66"/>
        <v>19</v>
      </c>
      <c r="G162" s="55">
        <f t="shared" si="66"/>
        <v>2</v>
      </c>
      <c r="H162" s="55">
        <f t="shared" si="66"/>
        <v>77</v>
      </c>
      <c r="I162" s="55">
        <f t="shared" si="66"/>
        <v>15</v>
      </c>
      <c r="J162" s="50">
        <f t="shared" si="66"/>
        <v>83</v>
      </c>
      <c r="K162" s="98"/>
      <c r="L162" s="61"/>
    </row>
    <row r="163" spans="1:12" x14ac:dyDescent="0.2">
      <c r="A163" s="8" t="s">
        <v>192</v>
      </c>
      <c r="B163" s="47">
        <v>98</v>
      </c>
      <c r="C163" s="75">
        <f t="shared" si="63"/>
        <v>0.25088963416195181</v>
      </c>
      <c r="D163" s="47">
        <v>27</v>
      </c>
      <c r="E163" s="47">
        <v>71</v>
      </c>
      <c r="F163" s="47">
        <v>19</v>
      </c>
      <c r="G163" s="47">
        <v>2</v>
      </c>
      <c r="H163" s="47">
        <v>77</v>
      </c>
      <c r="I163" s="47">
        <v>15</v>
      </c>
      <c r="J163" s="43">
        <f t="shared" si="49"/>
        <v>83</v>
      </c>
      <c r="K163" s="98"/>
      <c r="L163" s="61"/>
    </row>
    <row r="164" spans="1:12" x14ac:dyDescent="0.2">
      <c r="A164" s="22" t="s">
        <v>387</v>
      </c>
      <c r="B164" s="55">
        <f>B165</f>
        <v>1</v>
      </c>
      <c r="C164" s="96">
        <f>(B164/$B$10)*100</f>
        <v>2.5600983077750184E-3</v>
      </c>
      <c r="D164" s="52" t="str">
        <f t="shared" ref="D164:J164" si="67">D165</f>
        <v>-</v>
      </c>
      <c r="E164" s="55">
        <f t="shared" si="67"/>
        <v>1</v>
      </c>
      <c r="F164" s="55">
        <f t="shared" si="67"/>
        <v>1</v>
      </c>
      <c r="G164" s="52" t="str">
        <f t="shared" si="67"/>
        <v>-</v>
      </c>
      <c r="H164" s="52" t="str">
        <f t="shared" si="67"/>
        <v>-</v>
      </c>
      <c r="I164" s="52" t="str">
        <f t="shared" si="67"/>
        <v>-</v>
      </c>
      <c r="J164" s="50">
        <f t="shared" si="67"/>
        <v>1</v>
      </c>
      <c r="K164" s="98"/>
      <c r="L164" s="61"/>
    </row>
    <row r="165" spans="1:12" x14ac:dyDescent="0.2">
      <c r="A165" s="7" t="s">
        <v>342</v>
      </c>
      <c r="B165" s="47">
        <v>1</v>
      </c>
      <c r="C165" s="75">
        <f>(B165/$B$10)*100</f>
        <v>2.5600983077750184E-3</v>
      </c>
      <c r="D165" s="48" t="s">
        <v>73</v>
      </c>
      <c r="E165" s="47">
        <v>1</v>
      </c>
      <c r="F165" s="47">
        <v>1</v>
      </c>
      <c r="G165" s="48" t="s">
        <v>73</v>
      </c>
      <c r="H165" s="48" t="s">
        <v>73</v>
      </c>
      <c r="I165" s="48" t="s">
        <v>73</v>
      </c>
      <c r="J165" s="43">
        <f>B165</f>
        <v>1</v>
      </c>
      <c r="K165" s="98"/>
      <c r="L165" s="61"/>
    </row>
    <row r="166" spans="1:12" x14ac:dyDescent="0.2">
      <c r="A166" s="103" t="s">
        <v>190</v>
      </c>
      <c r="B166" s="55">
        <f>B167</f>
        <v>181</v>
      </c>
      <c r="C166" s="96">
        <f t="shared" si="63"/>
        <v>0.46337779370727833</v>
      </c>
      <c r="D166" s="55">
        <f t="shared" ref="D166:J166" si="68">D167</f>
        <v>84</v>
      </c>
      <c r="E166" s="55">
        <f t="shared" si="68"/>
        <v>97</v>
      </c>
      <c r="F166" s="55">
        <f t="shared" si="68"/>
        <v>172</v>
      </c>
      <c r="G166" s="55">
        <f t="shared" si="68"/>
        <v>2</v>
      </c>
      <c r="H166" s="55">
        <f t="shared" si="68"/>
        <v>7</v>
      </c>
      <c r="I166" s="55">
        <f t="shared" si="68"/>
        <v>42</v>
      </c>
      <c r="J166" s="50">
        <f t="shared" si="68"/>
        <v>139</v>
      </c>
      <c r="K166" s="98"/>
      <c r="L166" s="61"/>
    </row>
    <row r="167" spans="1:12" x14ac:dyDescent="0.2">
      <c r="A167" s="8" t="s">
        <v>193</v>
      </c>
      <c r="B167" s="47">
        <v>181</v>
      </c>
      <c r="C167" s="75">
        <f t="shared" si="63"/>
        <v>0.46337779370727833</v>
      </c>
      <c r="D167" s="47">
        <v>84</v>
      </c>
      <c r="E167" s="47">
        <v>97</v>
      </c>
      <c r="F167" s="47">
        <v>172</v>
      </c>
      <c r="G167" s="47">
        <v>2</v>
      </c>
      <c r="H167" s="47">
        <v>7</v>
      </c>
      <c r="I167" s="47">
        <v>42</v>
      </c>
      <c r="J167" s="43">
        <f>B167-I167</f>
        <v>139</v>
      </c>
      <c r="K167" s="98"/>
      <c r="L167" s="61"/>
    </row>
    <row r="168" spans="1:12" x14ac:dyDescent="0.2">
      <c r="A168" s="103" t="s">
        <v>167</v>
      </c>
      <c r="B168" s="55">
        <f>B169</f>
        <v>159</v>
      </c>
      <c r="C168" s="96">
        <f t="shared" si="63"/>
        <v>0.40705563093622793</v>
      </c>
      <c r="D168" s="55">
        <f t="shared" ref="D168:J168" si="69">D169</f>
        <v>71</v>
      </c>
      <c r="E168" s="55">
        <f t="shared" si="69"/>
        <v>88</v>
      </c>
      <c r="F168" s="55">
        <f t="shared" si="69"/>
        <v>153</v>
      </c>
      <c r="G168" s="55">
        <f t="shared" si="69"/>
        <v>2</v>
      </c>
      <c r="H168" s="55">
        <f t="shared" si="69"/>
        <v>4</v>
      </c>
      <c r="I168" s="55">
        <f t="shared" si="69"/>
        <v>37</v>
      </c>
      <c r="J168" s="50">
        <f t="shared" si="69"/>
        <v>122</v>
      </c>
      <c r="K168" s="98"/>
      <c r="L168" s="61"/>
    </row>
    <row r="169" spans="1:12" x14ac:dyDescent="0.2">
      <c r="A169" s="8" t="s">
        <v>194</v>
      </c>
      <c r="B169" s="47">
        <v>159</v>
      </c>
      <c r="C169" s="75">
        <f t="shared" si="63"/>
        <v>0.40705563093622793</v>
      </c>
      <c r="D169" s="47">
        <v>71</v>
      </c>
      <c r="E169" s="47">
        <v>88</v>
      </c>
      <c r="F169" s="47">
        <v>153</v>
      </c>
      <c r="G169" s="47">
        <v>2</v>
      </c>
      <c r="H169" s="47">
        <v>4</v>
      </c>
      <c r="I169" s="47">
        <v>37</v>
      </c>
      <c r="J169" s="43">
        <f t="shared" si="49"/>
        <v>122</v>
      </c>
      <c r="K169" s="98"/>
      <c r="L169" s="61"/>
    </row>
    <row r="170" spans="1:12" ht="12" customHeight="1" x14ac:dyDescent="0.2">
      <c r="A170" s="7"/>
      <c r="B170" s="9"/>
      <c r="C170" s="69"/>
      <c r="D170" s="9"/>
      <c r="E170" s="9"/>
      <c r="F170" s="9"/>
      <c r="G170" s="9"/>
      <c r="H170" s="9"/>
      <c r="I170" s="9"/>
      <c r="J170" s="44"/>
      <c r="K170" s="98"/>
      <c r="L170" s="61"/>
    </row>
    <row r="171" spans="1:12" x14ac:dyDescent="0.2">
      <c r="A171" s="15" t="s">
        <v>23</v>
      </c>
      <c r="B171" s="55">
        <f>B172</f>
        <v>222</v>
      </c>
      <c r="C171" s="96">
        <f t="shared" si="63"/>
        <v>0.56834182432605407</v>
      </c>
      <c r="D171" s="55">
        <f t="shared" ref="D171:J171" si="70">D172</f>
        <v>113</v>
      </c>
      <c r="E171" s="55">
        <f t="shared" si="70"/>
        <v>109</v>
      </c>
      <c r="F171" s="55">
        <f>F172</f>
        <v>198</v>
      </c>
      <c r="G171" s="55">
        <f>G172</f>
        <v>4</v>
      </c>
      <c r="H171" s="55">
        <f t="shared" si="70"/>
        <v>20</v>
      </c>
      <c r="I171" s="55">
        <f t="shared" si="70"/>
        <v>56</v>
      </c>
      <c r="J171" s="50">
        <f t="shared" si="70"/>
        <v>166</v>
      </c>
      <c r="K171" s="98"/>
      <c r="L171" s="61"/>
    </row>
    <row r="172" spans="1:12" x14ac:dyDescent="0.2">
      <c r="A172" s="103" t="s">
        <v>169</v>
      </c>
      <c r="B172" s="55">
        <f>B173</f>
        <v>222</v>
      </c>
      <c r="C172" s="96">
        <f t="shared" si="63"/>
        <v>0.56834182432605407</v>
      </c>
      <c r="D172" s="55">
        <f t="shared" ref="D172:J172" si="71">D173</f>
        <v>113</v>
      </c>
      <c r="E172" s="55">
        <f t="shared" si="71"/>
        <v>109</v>
      </c>
      <c r="F172" s="55">
        <f t="shared" si="71"/>
        <v>198</v>
      </c>
      <c r="G172" s="55">
        <f t="shared" si="71"/>
        <v>4</v>
      </c>
      <c r="H172" s="55">
        <f t="shared" si="71"/>
        <v>20</v>
      </c>
      <c r="I172" s="55">
        <f t="shared" si="71"/>
        <v>56</v>
      </c>
      <c r="J172" s="50">
        <f t="shared" si="71"/>
        <v>166</v>
      </c>
      <c r="K172" s="98"/>
      <c r="L172" s="61"/>
    </row>
    <row r="173" spans="1:12" x14ac:dyDescent="0.2">
      <c r="A173" s="6" t="s">
        <v>177</v>
      </c>
      <c r="B173" s="47">
        <v>222</v>
      </c>
      <c r="C173" s="75">
        <f t="shared" si="63"/>
        <v>0.56834182432605407</v>
      </c>
      <c r="D173" s="47">
        <v>113</v>
      </c>
      <c r="E173" s="47">
        <v>109</v>
      </c>
      <c r="F173" s="47">
        <v>198</v>
      </c>
      <c r="G173" s="47">
        <v>4</v>
      </c>
      <c r="H173" s="47">
        <v>20</v>
      </c>
      <c r="I173" s="47">
        <v>56</v>
      </c>
      <c r="J173" s="43">
        <v>166</v>
      </c>
      <c r="K173" s="98"/>
      <c r="L173" s="61"/>
    </row>
    <row r="174" spans="1:12" ht="12" customHeight="1" x14ac:dyDescent="0.2">
      <c r="A174" s="7"/>
      <c r="B174" s="9"/>
      <c r="C174" s="69"/>
      <c r="D174" s="9"/>
      <c r="E174" s="9"/>
      <c r="F174" s="9"/>
      <c r="G174" s="9"/>
      <c r="H174" s="9"/>
      <c r="I174" s="9"/>
      <c r="J174" s="44"/>
      <c r="K174" s="98"/>
      <c r="L174" s="61"/>
    </row>
    <row r="175" spans="1:12" x14ac:dyDescent="0.2">
      <c r="A175" s="22" t="s">
        <v>131</v>
      </c>
      <c r="B175" s="55">
        <f>B176</f>
        <v>33</v>
      </c>
      <c r="C175" s="96">
        <f t="shared" si="63"/>
        <v>8.4483244156575613E-2</v>
      </c>
      <c r="D175" s="55">
        <f t="shared" ref="D175:J175" si="72">D176</f>
        <v>7</v>
      </c>
      <c r="E175" s="55">
        <f t="shared" si="72"/>
        <v>26</v>
      </c>
      <c r="F175" s="55">
        <f>F176</f>
        <v>3</v>
      </c>
      <c r="G175" s="52" t="str">
        <f t="shared" si="72"/>
        <v>-</v>
      </c>
      <c r="H175" s="55">
        <f t="shared" si="72"/>
        <v>30</v>
      </c>
      <c r="I175" s="52" t="str">
        <f t="shared" si="72"/>
        <v>-</v>
      </c>
      <c r="J175" s="50">
        <f t="shared" si="72"/>
        <v>33</v>
      </c>
      <c r="K175" s="98"/>
      <c r="L175" s="61"/>
    </row>
    <row r="176" spans="1:12" x14ac:dyDescent="0.2">
      <c r="A176" s="103" t="s">
        <v>170</v>
      </c>
      <c r="B176" s="55">
        <f>B177</f>
        <v>33</v>
      </c>
      <c r="C176" s="96">
        <f t="shared" si="63"/>
        <v>8.4483244156575613E-2</v>
      </c>
      <c r="D176" s="55">
        <f t="shared" ref="D176:J176" si="73">D177</f>
        <v>7</v>
      </c>
      <c r="E176" s="55">
        <f t="shared" si="73"/>
        <v>26</v>
      </c>
      <c r="F176" s="55">
        <f t="shared" si="73"/>
        <v>3</v>
      </c>
      <c r="G176" s="52" t="str">
        <f t="shared" si="73"/>
        <v>-</v>
      </c>
      <c r="H176" s="55">
        <f t="shared" si="73"/>
        <v>30</v>
      </c>
      <c r="I176" s="52" t="str">
        <f t="shared" si="73"/>
        <v>-</v>
      </c>
      <c r="J176" s="50">
        <f t="shared" si="73"/>
        <v>33</v>
      </c>
      <c r="K176" s="98"/>
      <c r="L176" s="61"/>
    </row>
    <row r="177" spans="1:12" x14ac:dyDescent="0.2">
      <c r="A177" s="6" t="s">
        <v>171</v>
      </c>
      <c r="B177" s="47">
        <v>33</v>
      </c>
      <c r="C177" s="75">
        <f t="shared" si="63"/>
        <v>8.4483244156575613E-2</v>
      </c>
      <c r="D177" s="47">
        <v>7</v>
      </c>
      <c r="E177" s="47">
        <v>26</v>
      </c>
      <c r="F177" s="47">
        <v>3</v>
      </c>
      <c r="G177" s="48" t="s">
        <v>73</v>
      </c>
      <c r="H177" s="47">
        <v>30</v>
      </c>
      <c r="I177" s="48" t="s">
        <v>73</v>
      </c>
      <c r="J177" s="43">
        <f>B177</f>
        <v>33</v>
      </c>
      <c r="K177" s="98"/>
      <c r="L177" s="61"/>
    </row>
    <row r="178" spans="1:12" ht="12" customHeight="1" x14ac:dyDescent="0.2">
      <c r="A178" s="7"/>
      <c r="B178" s="9"/>
      <c r="C178" s="69"/>
      <c r="D178" s="9"/>
      <c r="E178" s="9"/>
      <c r="F178" s="9"/>
      <c r="G178" s="9"/>
      <c r="H178" s="9"/>
      <c r="I178" s="9"/>
      <c r="J178" s="44"/>
      <c r="K178" s="98"/>
      <c r="L178" s="61"/>
    </row>
    <row r="179" spans="1:12" x14ac:dyDescent="0.2">
      <c r="A179" s="14" t="s">
        <v>11</v>
      </c>
      <c r="B179" s="55">
        <f>B180</f>
        <v>87</v>
      </c>
      <c r="C179" s="96">
        <f t="shared" si="63"/>
        <v>0.22272855277642661</v>
      </c>
      <c r="D179" s="55">
        <f t="shared" ref="D179:J179" si="74">D180</f>
        <v>20</v>
      </c>
      <c r="E179" s="55">
        <f t="shared" si="74"/>
        <v>67</v>
      </c>
      <c r="F179" s="55">
        <f>F180</f>
        <v>87</v>
      </c>
      <c r="G179" s="52" t="str">
        <f t="shared" si="74"/>
        <v>-</v>
      </c>
      <c r="H179" s="52" t="str">
        <f t="shared" si="74"/>
        <v>-</v>
      </c>
      <c r="I179" s="55">
        <f t="shared" si="74"/>
        <v>48</v>
      </c>
      <c r="J179" s="50">
        <f t="shared" si="74"/>
        <v>39</v>
      </c>
      <c r="K179" s="98"/>
      <c r="L179" s="61"/>
    </row>
    <row r="180" spans="1:12" x14ac:dyDescent="0.2">
      <c r="A180" s="22" t="s">
        <v>195</v>
      </c>
      <c r="B180" s="55">
        <f>B181</f>
        <v>87</v>
      </c>
      <c r="C180" s="96">
        <f t="shared" si="63"/>
        <v>0.22272855277642661</v>
      </c>
      <c r="D180" s="55">
        <f t="shared" ref="D180:J180" si="75">D181</f>
        <v>20</v>
      </c>
      <c r="E180" s="55">
        <f t="shared" si="75"/>
        <v>67</v>
      </c>
      <c r="F180" s="55">
        <f t="shared" si="75"/>
        <v>87</v>
      </c>
      <c r="G180" s="52" t="str">
        <f t="shared" si="75"/>
        <v>-</v>
      </c>
      <c r="H180" s="52" t="str">
        <f t="shared" si="75"/>
        <v>-</v>
      </c>
      <c r="I180" s="55">
        <f t="shared" si="75"/>
        <v>48</v>
      </c>
      <c r="J180" s="50">
        <f t="shared" si="75"/>
        <v>39</v>
      </c>
      <c r="K180" s="98"/>
      <c r="L180" s="61"/>
    </row>
    <row r="181" spans="1:12" x14ac:dyDescent="0.2">
      <c r="A181" s="18" t="s">
        <v>381</v>
      </c>
      <c r="B181" s="47">
        <v>87</v>
      </c>
      <c r="C181" s="75">
        <f t="shared" si="63"/>
        <v>0.22272855277642661</v>
      </c>
      <c r="D181" s="47">
        <v>20</v>
      </c>
      <c r="E181" s="47">
        <v>67</v>
      </c>
      <c r="F181" s="47">
        <v>87</v>
      </c>
      <c r="G181" s="48" t="s">
        <v>73</v>
      </c>
      <c r="H181" s="48" t="s">
        <v>73</v>
      </c>
      <c r="I181" s="47">
        <v>48</v>
      </c>
      <c r="J181" s="43">
        <f t="shared" si="49"/>
        <v>39</v>
      </c>
      <c r="K181" s="98"/>
      <c r="L181" s="61"/>
    </row>
    <row r="182" spans="1:12" ht="15" customHeight="1" x14ac:dyDescent="0.2">
      <c r="A182" s="77"/>
      <c r="B182" s="7"/>
      <c r="C182" s="7"/>
      <c r="D182" s="7"/>
      <c r="E182" s="7"/>
      <c r="F182" s="7"/>
      <c r="G182" s="7"/>
      <c r="H182" s="7"/>
      <c r="I182" s="7"/>
      <c r="J182" s="7"/>
      <c r="K182" s="98"/>
      <c r="L182" s="61"/>
    </row>
    <row r="183" spans="1:12" x14ac:dyDescent="0.2">
      <c r="A183" s="18" t="s">
        <v>388</v>
      </c>
      <c r="B183" s="7"/>
      <c r="C183" s="7"/>
      <c r="D183" s="7"/>
      <c r="E183" s="7"/>
      <c r="F183" s="7"/>
      <c r="G183" s="7"/>
      <c r="H183" s="7"/>
      <c r="I183" s="7"/>
      <c r="J183" s="7"/>
      <c r="K183" s="98"/>
      <c r="L183" s="61"/>
    </row>
    <row r="184" spans="1:12" x14ac:dyDescent="0.2">
      <c r="A184" s="93"/>
      <c r="B184" s="7"/>
      <c r="C184" s="7"/>
      <c r="D184" s="7"/>
      <c r="E184" s="7"/>
      <c r="F184" s="7"/>
      <c r="G184" s="7"/>
      <c r="H184" s="7"/>
      <c r="I184" s="7"/>
      <c r="J184" s="7"/>
      <c r="K184" s="98"/>
      <c r="L184" s="61"/>
    </row>
    <row r="185" spans="1:12" ht="12" customHeight="1" x14ac:dyDescent="0.2">
      <c r="A185" s="142" t="s">
        <v>326</v>
      </c>
      <c r="B185" s="142"/>
      <c r="C185" s="142"/>
      <c r="D185" s="142"/>
      <c r="E185" s="142"/>
      <c r="F185" s="142"/>
      <c r="G185" s="142"/>
      <c r="H185" s="142"/>
      <c r="I185" s="142"/>
      <c r="J185" s="142"/>
      <c r="K185" s="98"/>
      <c r="L185" s="61"/>
    </row>
    <row r="186" spans="1:12" ht="12" customHeight="1" x14ac:dyDescent="0.2">
      <c r="A186" s="142" t="s">
        <v>338</v>
      </c>
      <c r="B186" s="142"/>
      <c r="C186" s="142"/>
      <c r="D186" s="142"/>
      <c r="E186" s="142"/>
      <c r="F186" s="142"/>
      <c r="G186" s="142"/>
      <c r="H186" s="142"/>
      <c r="I186" s="142"/>
      <c r="J186" s="142"/>
      <c r="K186" s="98"/>
      <c r="L186" s="61"/>
    </row>
    <row r="187" spans="1:12" ht="12" customHeight="1" x14ac:dyDescent="0.2">
      <c r="A187" s="143" t="s">
        <v>7</v>
      </c>
      <c r="B187" s="143"/>
      <c r="C187" s="143"/>
      <c r="D187" s="143"/>
      <c r="E187" s="143"/>
      <c r="F187" s="143"/>
      <c r="G187" s="143"/>
      <c r="H187" s="143"/>
      <c r="I187" s="143"/>
      <c r="J187" s="143"/>
      <c r="K187" s="98"/>
      <c r="L187" s="61"/>
    </row>
    <row r="188" spans="1:12" ht="12" customHeight="1" thickBot="1" x14ac:dyDescent="0.25">
      <c r="A188" s="112"/>
      <c r="B188" s="112"/>
      <c r="C188" s="112"/>
      <c r="D188" s="112"/>
      <c r="E188" s="112"/>
      <c r="F188" s="112"/>
      <c r="G188" s="112"/>
      <c r="H188" s="112"/>
      <c r="I188" s="5"/>
      <c r="J188" s="23"/>
      <c r="K188" s="98"/>
      <c r="L188" s="61"/>
    </row>
    <row r="189" spans="1:12" ht="12" customHeight="1" thickTop="1" x14ac:dyDescent="0.2">
      <c r="A189" s="26"/>
      <c r="B189" s="27"/>
      <c r="C189" s="28"/>
      <c r="D189" s="27"/>
      <c r="E189" s="28"/>
      <c r="F189" s="27"/>
      <c r="G189" s="28"/>
      <c r="H189" s="28"/>
      <c r="I189" s="29"/>
      <c r="J189" s="100"/>
      <c r="K189" s="98"/>
      <c r="L189" s="61"/>
    </row>
    <row r="190" spans="1:12" ht="12" customHeight="1" x14ac:dyDescent="0.2">
      <c r="A190" s="30"/>
      <c r="B190" s="31" t="s">
        <v>32</v>
      </c>
      <c r="C190" s="32"/>
      <c r="D190" s="31" t="s">
        <v>33</v>
      </c>
      <c r="E190" s="32"/>
      <c r="F190" s="31" t="s">
        <v>34</v>
      </c>
      <c r="G190" s="33"/>
      <c r="H190" s="33"/>
      <c r="I190" s="31" t="s">
        <v>327</v>
      </c>
      <c r="J190" s="33"/>
      <c r="K190" s="98"/>
      <c r="L190" s="61"/>
    </row>
    <row r="191" spans="1:12" ht="12" customHeight="1" x14ac:dyDescent="0.2">
      <c r="A191" s="34" t="s">
        <v>161</v>
      </c>
      <c r="B191" s="35"/>
      <c r="C191" s="35"/>
      <c r="D191" s="35"/>
      <c r="E191" s="35"/>
      <c r="F191" s="35"/>
      <c r="G191" s="35"/>
      <c r="H191" s="35"/>
      <c r="I191" s="36"/>
      <c r="J191" s="37"/>
      <c r="K191" s="98"/>
      <c r="L191" s="61"/>
    </row>
    <row r="192" spans="1:12" ht="12" customHeight="1" x14ac:dyDescent="0.2">
      <c r="A192" s="34"/>
      <c r="B192" s="38" t="s">
        <v>58</v>
      </c>
      <c r="C192" s="38" t="s">
        <v>59</v>
      </c>
      <c r="D192" s="38" t="s">
        <v>60</v>
      </c>
      <c r="E192" s="38" t="s">
        <v>61</v>
      </c>
      <c r="F192" s="38" t="s">
        <v>62</v>
      </c>
      <c r="G192" s="38" t="s">
        <v>63</v>
      </c>
      <c r="H192" s="38" t="s">
        <v>64</v>
      </c>
      <c r="I192" s="39" t="s">
        <v>328</v>
      </c>
      <c r="J192" s="101"/>
      <c r="K192" s="98"/>
      <c r="L192" s="61"/>
    </row>
    <row r="193" spans="1:12" ht="12" customHeight="1" x14ac:dyDescent="0.2">
      <c r="A193" s="30"/>
      <c r="B193" s="40"/>
      <c r="C193" s="40"/>
      <c r="D193" s="40"/>
      <c r="E193" s="40"/>
      <c r="F193" s="40"/>
      <c r="G193" s="40"/>
      <c r="H193" s="41"/>
      <c r="I193" s="42" t="s">
        <v>329</v>
      </c>
      <c r="J193" s="33" t="s">
        <v>330</v>
      </c>
      <c r="K193" s="98"/>
      <c r="L193" s="61"/>
    </row>
    <row r="194" spans="1:12" ht="12" customHeight="1" x14ac:dyDescent="0.2">
      <c r="A194" s="10" t="s">
        <v>66</v>
      </c>
      <c r="B194" s="11"/>
      <c r="C194" s="11"/>
      <c r="D194" s="11"/>
      <c r="E194" s="11"/>
      <c r="F194" s="11"/>
      <c r="G194" s="11"/>
      <c r="H194" s="11"/>
      <c r="I194" s="25"/>
      <c r="J194" s="24"/>
      <c r="K194" s="98"/>
      <c r="L194" s="61"/>
    </row>
    <row r="195" spans="1:12" x14ac:dyDescent="0.2">
      <c r="A195" s="113" t="s">
        <v>14</v>
      </c>
      <c r="B195" s="4">
        <f>B198+B207+B215+B219+B223+B234+B252+B256+B260+B264+B268+B280+B287+B291</f>
        <v>4305</v>
      </c>
      <c r="C195" s="66">
        <f t="shared" ref="C195:C253" si="76">(B195/$B$10)*100</f>
        <v>11.021223214971455</v>
      </c>
      <c r="D195" s="4">
        <f>D198+D207+D215+D219+D223+D234+D252+D256+D260+D264+D268+D280+D287+D291</f>
        <v>1251</v>
      </c>
      <c r="E195" s="4">
        <f>E198+E207+E215+E219+E223+E234+E252+E256+E260+E264+E268+E280+E287+E291</f>
        <v>3054</v>
      </c>
      <c r="F195" s="4">
        <f>F198+F207+F215+F219+F223+F234+F252+F256+F260+F264+F268+F280+F287+F291</f>
        <v>3240</v>
      </c>
      <c r="G195" s="4">
        <f>G198+G207+G223+G234+G252+G256+G260+G264+G268+G280</f>
        <v>150</v>
      </c>
      <c r="H195" s="4">
        <f>H198+H207+H215+H223+H234+H252+H256+H260+H264+H268+H280+H287</f>
        <v>914.5</v>
      </c>
      <c r="I195" s="4">
        <f>I198+I207+I215+I219+I223+I234+I252+I256+I260+I264+I268+I280+I287+I291</f>
        <v>1067</v>
      </c>
      <c r="J195" s="3">
        <f>J198+J207+J215+J219+J223+J234+J252+J256+J260+J264+J268+J280+J287+J291</f>
        <v>3238</v>
      </c>
      <c r="K195" s="98"/>
      <c r="L195" s="61"/>
    </row>
    <row r="196" spans="1:12" x14ac:dyDescent="0.2">
      <c r="A196" s="7"/>
      <c r="B196" s="9"/>
      <c r="C196" s="69"/>
      <c r="D196" s="9"/>
      <c r="E196" s="9"/>
      <c r="F196" s="9"/>
      <c r="G196" s="9"/>
      <c r="H196" s="9"/>
      <c r="I196" s="9"/>
      <c r="J196" s="44"/>
      <c r="K196" s="98"/>
      <c r="L196" s="61"/>
    </row>
    <row r="197" spans="1:12" ht="11.1" customHeight="1" x14ac:dyDescent="0.2">
      <c r="A197" s="17" t="s">
        <v>68</v>
      </c>
      <c r="B197" s="9"/>
      <c r="C197" s="69"/>
      <c r="D197" s="9"/>
      <c r="E197" s="9"/>
      <c r="F197" s="9"/>
      <c r="G197" s="9"/>
      <c r="H197" s="9"/>
      <c r="I197" s="9"/>
      <c r="J197" s="44"/>
      <c r="K197" s="98"/>
      <c r="L197" s="61"/>
    </row>
    <row r="198" spans="1:12" ht="11.25" customHeight="1" x14ac:dyDescent="0.2">
      <c r="A198" s="14" t="s">
        <v>15</v>
      </c>
      <c r="B198" s="80">
        <f>B199+B204</f>
        <v>1031</v>
      </c>
      <c r="C198" s="96">
        <f t="shared" si="76"/>
        <v>2.639461355316044</v>
      </c>
      <c r="D198" s="80">
        <f t="shared" ref="D198:J198" si="77">D199+D204</f>
        <v>295</v>
      </c>
      <c r="E198" s="80">
        <f t="shared" si="77"/>
        <v>736</v>
      </c>
      <c r="F198" s="80">
        <f>F199+F204</f>
        <v>771</v>
      </c>
      <c r="G198" s="80">
        <f t="shared" si="77"/>
        <v>26</v>
      </c>
      <c r="H198" s="80">
        <f t="shared" si="77"/>
        <v>234</v>
      </c>
      <c r="I198" s="80">
        <f t="shared" si="77"/>
        <v>256</v>
      </c>
      <c r="J198" s="81">
        <f t="shared" si="77"/>
        <v>775</v>
      </c>
      <c r="K198" s="98"/>
      <c r="L198" s="61"/>
    </row>
    <row r="199" spans="1:12" ht="11.1" customHeight="1" x14ac:dyDescent="0.2">
      <c r="A199" s="103" t="s">
        <v>159</v>
      </c>
      <c r="B199" s="55">
        <f>SUM(B200:B203)</f>
        <v>776</v>
      </c>
      <c r="C199" s="96">
        <f t="shared" si="76"/>
        <v>1.9866362868334142</v>
      </c>
      <c r="D199" s="55">
        <f t="shared" ref="D199:J199" si="78">SUM(D200:D203)</f>
        <v>218</v>
      </c>
      <c r="E199" s="55">
        <f t="shared" si="78"/>
        <v>558</v>
      </c>
      <c r="F199" s="80">
        <f t="shared" si="78"/>
        <v>577</v>
      </c>
      <c r="G199" s="80">
        <f>SUM(G200:G203)</f>
        <v>23</v>
      </c>
      <c r="H199" s="80">
        <f t="shared" si="78"/>
        <v>176</v>
      </c>
      <c r="I199" s="55">
        <f t="shared" si="78"/>
        <v>202</v>
      </c>
      <c r="J199" s="50">
        <f t="shared" si="78"/>
        <v>574</v>
      </c>
      <c r="K199" s="98"/>
      <c r="L199" s="61"/>
    </row>
    <row r="200" spans="1:12" ht="11.1" customHeight="1" x14ac:dyDescent="0.2">
      <c r="A200" s="6" t="s">
        <v>218</v>
      </c>
      <c r="B200" s="47">
        <v>183</v>
      </c>
      <c r="C200" s="75">
        <f t="shared" si="76"/>
        <v>0.46849799032282835</v>
      </c>
      <c r="D200" s="47">
        <v>56</v>
      </c>
      <c r="E200" s="47">
        <v>127</v>
      </c>
      <c r="F200" s="78">
        <v>159</v>
      </c>
      <c r="G200" s="78">
        <v>7</v>
      </c>
      <c r="H200" s="78">
        <v>17</v>
      </c>
      <c r="I200" s="47">
        <v>48</v>
      </c>
      <c r="J200" s="43">
        <f>B200-I200</f>
        <v>135</v>
      </c>
      <c r="K200" s="98"/>
      <c r="L200" s="61"/>
    </row>
    <row r="201" spans="1:12" ht="11.1" customHeight="1" x14ac:dyDescent="0.2">
      <c r="A201" s="6" t="s">
        <v>219</v>
      </c>
      <c r="B201" s="47">
        <v>131</v>
      </c>
      <c r="C201" s="75">
        <f t="shared" si="76"/>
        <v>0.33537287831852741</v>
      </c>
      <c r="D201" s="47">
        <v>28</v>
      </c>
      <c r="E201" s="47">
        <v>103</v>
      </c>
      <c r="F201" s="78">
        <v>116</v>
      </c>
      <c r="G201" s="78">
        <v>8</v>
      </c>
      <c r="H201" s="78">
        <v>7</v>
      </c>
      <c r="I201" s="47">
        <v>43</v>
      </c>
      <c r="J201" s="43">
        <f>B201-I201</f>
        <v>88</v>
      </c>
      <c r="K201" s="98"/>
      <c r="L201" s="61"/>
    </row>
    <row r="202" spans="1:12" ht="11.1" customHeight="1" x14ac:dyDescent="0.2">
      <c r="A202" s="6" t="s">
        <v>220</v>
      </c>
      <c r="B202" s="47">
        <v>194</v>
      </c>
      <c r="C202" s="75">
        <f t="shared" si="76"/>
        <v>0.49665907170835355</v>
      </c>
      <c r="D202" s="47">
        <v>45</v>
      </c>
      <c r="E202" s="47">
        <v>149</v>
      </c>
      <c r="F202" s="78">
        <v>110</v>
      </c>
      <c r="G202" s="78">
        <v>3</v>
      </c>
      <c r="H202" s="78">
        <v>81</v>
      </c>
      <c r="I202" s="47">
        <v>55</v>
      </c>
      <c r="J202" s="43">
        <f>B202-I202</f>
        <v>139</v>
      </c>
      <c r="K202" s="98"/>
      <c r="L202" s="61"/>
    </row>
    <row r="203" spans="1:12" ht="11.1" customHeight="1" x14ac:dyDescent="0.2">
      <c r="A203" s="6" t="s">
        <v>221</v>
      </c>
      <c r="B203" s="47">
        <v>268</v>
      </c>
      <c r="C203" s="75">
        <f t="shared" si="76"/>
        <v>0.68610634648370494</v>
      </c>
      <c r="D203" s="47">
        <v>89</v>
      </c>
      <c r="E203" s="47">
        <v>179</v>
      </c>
      <c r="F203" s="78">
        <v>192</v>
      </c>
      <c r="G203" s="78">
        <v>5</v>
      </c>
      <c r="H203" s="78">
        <v>71</v>
      </c>
      <c r="I203" s="47">
        <v>56</v>
      </c>
      <c r="J203" s="43">
        <f>B203-I203</f>
        <v>212</v>
      </c>
      <c r="K203" s="98"/>
      <c r="L203" s="61"/>
    </row>
    <row r="204" spans="1:12" ht="11.1" customHeight="1" x14ac:dyDescent="0.2">
      <c r="A204" s="103" t="s">
        <v>160</v>
      </c>
      <c r="B204" s="80">
        <f>B205</f>
        <v>255</v>
      </c>
      <c r="C204" s="96">
        <f t="shared" si="76"/>
        <v>0.65282506848262978</v>
      </c>
      <c r="D204" s="80">
        <f t="shared" ref="D204:I204" si="79">D205</f>
        <v>77</v>
      </c>
      <c r="E204" s="80">
        <f t="shared" si="79"/>
        <v>178</v>
      </c>
      <c r="F204" s="80">
        <f t="shared" si="79"/>
        <v>194</v>
      </c>
      <c r="G204" s="80">
        <f t="shared" si="79"/>
        <v>3</v>
      </c>
      <c r="H204" s="80">
        <f t="shared" si="79"/>
        <v>58</v>
      </c>
      <c r="I204" s="80">
        <f t="shared" si="79"/>
        <v>54</v>
      </c>
      <c r="J204" s="81">
        <f>J205</f>
        <v>201</v>
      </c>
      <c r="K204" s="98"/>
      <c r="L204" s="61"/>
    </row>
    <row r="205" spans="1:12" ht="11.1" customHeight="1" x14ac:dyDescent="0.2">
      <c r="A205" s="6" t="s">
        <v>217</v>
      </c>
      <c r="B205" s="47">
        <v>255</v>
      </c>
      <c r="C205" s="75">
        <f t="shared" si="76"/>
        <v>0.65282506848262978</v>
      </c>
      <c r="D205" s="47">
        <v>77</v>
      </c>
      <c r="E205" s="47">
        <v>178</v>
      </c>
      <c r="F205" s="78">
        <v>194</v>
      </c>
      <c r="G205" s="78">
        <v>3</v>
      </c>
      <c r="H205" s="78">
        <v>58</v>
      </c>
      <c r="I205" s="47">
        <v>54</v>
      </c>
      <c r="J205" s="43">
        <f>B205-I205</f>
        <v>201</v>
      </c>
      <c r="K205" s="98"/>
      <c r="L205" s="61"/>
    </row>
    <row r="206" spans="1:12" ht="10.5" customHeight="1" x14ac:dyDescent="0.2">
      <c r="A206" s="7"/>
      <c r="B206" s="9"/>
      <c r="C206" s="69"/>
      <c r="D206" s="9"/>
      <c r="E206" s="9"/>
      <c r="F206" s="20"/>
      <c r="G206" s="20"/>
      <c r="H206" s="20"/>
      <c r="I206" s="9"/>
      <c r="J206" s="44"/>
      <c r="K206" s="98"/>
      <c r="L206" s="61"/>
    </row>
    <row r="207" spans="1:12" ht="11.1" customHeight="1" x14ac:dyDescent="0.2">
      <c r="A207" s="14" t="s">
        <v>52</v>
      </c>
      <c r="B207" s="80">
        <f>B208+B212+B211</f>
        <v>428</v>
      </c>
      <c r="C207" s="96">
        <f t="shared" si="76"/>
        <v>1.095722075727708</v>
      </c>
      <c r="D207" s="80">
        <f>D208+D212+D211</f>
        <v>90</v>
      </c>
      <c r="E207" s="80">
        <f t="shared" ref="E207:F207" si="80">E208+E212+E211</f>
        <v>338</v>
      </c>
      <c r="F207" s="80">
        <f t="shared" si="80"/>
        <v>124</v>
      </c>
      <c r="G207" s="80">
        <f>G208+G212</f>
        <v>6</v>
      </c>
      <c r="H207" s="80">
        <f>H208+H212+H211</f>
        <v>298</v>
      </c>
      <c r="I207" s="80">
        <f>I208+I212</f>
        <v>125</v>
      </c>
      <c r="J207" s="81">
        <f>J208+J212+J211</f>
        <v>303</v>
      </c>
      <c r="K207" s="98"/>
      <c r="L207" s="61"/>
    </row>
    <row r="208" spans="1:12" ht="11.1" customHeight="1" x14ac:dyDescent="0.2">
      <c r="A208" s="103" t="s">
        <v>176</v>
      </c>
      <c r="B208" s="80">
        <f>SUM(B209:B210)</f>
        <v>238</v>
      </c>
      <c r="C208" s="96">
        <f t="shared" si="76"/>
        <v>0.60930339725045446</v>
      </c>
      <c r="D208" s="80">
        <f>SUM(D209:D210)</f>
        <v>71</v>
      </c>
      <c r="E208" s="80">
        <f>SUM(E209:E210)</f>
        <v>167</v>
      </c>
      <c r="F208" s="80">
        <f t="shared" ref="F208:J208" si="81">SUM(F209:F210)</f>
        <v>37</v>
      </c>
      <c r="G208" s="80">
        <f t="shared" si="81"/>
        <v>4</v>
      </c>
      <c r="H208" s="80">
        <f t="shared" si="81"/>
        <v>197</v>
      </c>
      <c r="I208" s="80">
        <f t="shared" si="81"/>
        <v>81</v>
      </c>
      <c r="J208" s="81">
        <f t="shared" si="81"/>
        <v>157</v>
      </c>
      <c r="K208" s="98"/>
      <c r="L208" s="61"/>
    </row>
    <row r="209" spans="1:12" ht="11.1" customHeight="1" x14ac:dyDescent="0.2">
      <c r="A209" s="18" t="s">
        <v>214</v>
      </c>
      <c r="B209" s="47">
        <v>82</v>
      </c>
      <c r="C209" s="75">
        <f t="shared" si="76"/>
        <v>0.20992806123755151</v>
      </c>
      <c r="D209" s="47">
        <v>26</v>
      </c>
      <c r="E209" s="47">
        <v>56</v>
      </c>
      <c r="F209" s="78">
        <v>13</v>
      </c>
      <c r="G209" s="49" t="s">
        <v>73</v>
      </c>
      <c r="H209" s="78">
        <v>69</v>
      </c>
      <c r="I209" s="47">
        <v>25</v>
      </c>
      <c r="J209" s="43">
        <f>B209-I209</f>
        <v>57</v>
      </c>
      <c r="K209" s="98"/>
      <c r="L209" s="61"/>
    </row>
    <row r="210" spans="1:12" ht="11.1" customHeight="1" x14ac:dyDescent="0.2">
      <c r="A210" s="6" t="s">
        <v>215</v>
      </c>
      <c r="B210" s="47">
        <v>156</v>
      </c>
      <c r="C210" s="75">
        <f t="shared" si="76"/>
        <v>0.39937533601290293</v>
      </c>
      <c r="D210" s="47">
        <v>45</v>
      </c>
      <c r="E210" s="47">
        <v>111</v>
      </c>
      <c r="F210" s="78">
        <v>24</v>
      </c>
      <c r="G210" s="49">
        <v>4</v>
      </c>
      <c r="H210" s="78">
        <v>128</v>
      </c>
      <c r="I210" s="47">
        <v>56</v>
      </c>
      <c r="J210" s="43">
        <f>B210-I210</f>
        <v>100</v>
      </c>
      <c r="K210" s="98"/>
      <c r="L210" s="61"/>
    </row>
    <row r="211" spans="1:12" ht="11.1" customHeight="1" x14ac:dyDescent="0.2">
      <c r="A211" s="114" t="s">
        <v>382</v>
      </c>
      <c r="B211" s="47">
        <v>7</v>
      </c>
      <c r="C211" s="75">
        <f t="shared" si="76"/>
        <v>1.792068815442513E-2</v>
      </c>
      <c r="D211" s="47">
        <v>1</v>
      </c>
      <c r="E211" s="47">
        <v>6</v>
      </c>
      <c r="F211" s="78">
        <v>4</v>
      </c>
      <c r="G211" s="49" t="s">
        <v>73</v>
      </c>
      <c r="H211" s="78">
        <v>3</v>
      </c>
      <c r="I211" s="48" t="s">
        <v>73</v>
      </c>
      <c r="J211" s="43">
        <f>B211</f>
        <v>7</v>
      </c>
      <c r="K211" s="98"/>
      <c r="L211" s="61"/>
    </row>
    <row r="212" spans="1:12" ht="11.1" customHeight="1" x14ac:dyDescent="0.2">
      <c r="A212" s="103" t="s">
        <v>175</v>
      </c>
      <c r="B212" s="80">
        <f>B213</f>
        <v>183</v>
      </c>
      <c r="C212" s="96">
        <f t="shared" si="76"/>
        <v>0.46849799032282835</v>
      </c>
      <c r="D212" s="80">
        <f t="shared" ref="D212:J212" si="82">D213</f>
        <v>18</v>
      </c>
      <c r="E212" s="80">
        <f t="shared" si="82"/>
        <v>165</v>
      </c>
      <c r="F212" s="80">
        <f t="shared" si="82"/>
        <v>83</v>
      </c>
      <c r="G212" s="80">
        <f t="shared" si="82"/>
        <v>2</v>
      </c>
      <c r="H212" s="80">
        <f t="shared" si="82"/>
        <v>98</v>
      </c>
      <c r="I212" s="80">
        <f t="shared" si="82"/>
        <v>44</v>
      </c>
      <c r="J212" s="81">
        <f t="shared" si="82"/>
        <v>139</v>
      </c>
      <c r="K212" s="98"/>
      <c r="L212" s="61"/>
    </row>
    <row r="213" spans="1:12" ht="11.1" customHeight="1" x14ac:dyDescent="0.2">
      <c r="A213" s="6" t="s">
        <v>216</v>
      </c>
      <c r="B213" s="47">
        <v>183</v>
      </c>
      <c r="C213" s="75">
        <f t="shared" si="76"/>
        <v>0.46849799032282835</v>
      </c>
      <c r="D213" s="47">
        <v>18</v>
      </c>
      <c r="E213" s="47">
        <v>165</v>
      </c>
      <c r="F213" s="78">
        <v>83</v>
      </c>
      <c r="G213" s="78">
        <v>2</v>
      </c>
      <c r="H213" s="78">
        <v>98</v>
      </c>
      <c r="I213" s="47">
        <v>44</v>
      </c>
      <c r="J213" s="43">
        <f>B213-I213</f>
        <v>139</v>
      </c>
      <c r="K213" s="98"/>
      <c r="L213" s="61"/>
    </row>
    <row r="214" spans="1:12" ht="10.5" customHeight="1" x14ac:dyDescent="0.2">
      <c r="A214" s="7"/>
      <c r="B214" s="9"/>
      <c r="C214" s="69"/>
      <c r="D214" s="9"/>
      <c r="E214" s="9"/>
      <c r="F214" s="20"/>
      <c r="G214" s="20"/>
      <c r="H214" s="20"/>
      <c r="I214" s="9"/>
      <c r="J214" s="44"/>
      <c r="K214" s="98"/>
      <c r="L214" s="61"/>
    </row>
    <row r="215" spans="1:12" ht="12" customHeight="1" x14ac:dyDescent="0.2">
      <c r="A215" s="14" t="s">
        <v>65</v>
      </c>
      <c r="B215" s="80">
        <f>B216</f>
        <v>59</v>
      </c>
      <c r="C215" s="96">
        <f t="shared" si="76"/>
        <v>0.1510458001587261</v>
      </c>
      <c r="D215" s="80">
        <f t="shared" ref="D215:J215" si="83">D216</f>
        <v>39</v>
      </c>
      <c r="E215" s="80">
        <f t="shared" si="83"/>
        <v>20</v>
      </c>
      <c r="F215" s="80">
        <f t="shared" si="83"/>
        <v>56</v>
      </c>
      <c r="G215" s="85" t="str">
        <f t="shared" si="83"/>
        <v>-</v>
      </c>
      <c r="H215" s="80">
        <f t="shared" si="83"/>
        <v>3</v>
      </c>
      <c r="I215" s="80">
        <f t="shared" si="83"/>
        <v>10</v>
      </c>
      <c r="J215" s="81">
        <f t="shared" si="83"/>
        <v>49</v>
      </c>
      <c r="K215" s="98"/>
      <c r="L215" s="61"/>
    </row>
    <row r="216" spans="1:12" ht="12" customHeight="1" x14ac:dyDescent="0.2">
      <c r="A216" s="103" t="s">
        <v>196</v>
      </c>
      <c r="B216" s="80">
        <f>B217</f>
        <v>59</v>
      </c>
      <c r="C216" s="96">
        <f t="shared" si="76"/>
        <v>0.1510458001587261</v>
      </c>
      <c r="D216" s="80">
        <f t="shared" ref="D216:J216" si="84">D217</f>
        <v>39</v>
      </c>
      <c r="E216" s="80">
        <f t="shared" si="84"/>
        <v>20</v>
      </c>
      <c r="F216" s="80">
        <f t="shared" si="84"/>
        <v>56</v>
      </c>
      <c r="G216" s="85" t="str">
        <f t="shared" si="84"/>
        <v>-</v>
      </c>
      <c r="H216" s="80">
        <f t="shared" si="84"/>
        <v>3</v>
      </c>
      <c r="I216" s="80">
        <f t="shared" si="84"/>
        <v>10</v>
      </c>
      <c r="J216" s="81">
        <f t="shared" si="84"/>
        <v>49</v>
      </c>
      <c r="K216" s="98"/>
      <c r="L216" s="61"/>
    </row>
    <row r="217" spans="1:12" ht="12" customHeight="1" x14ac:dyDescent="0.2">
      <c r="A217" s="6" t="s">
        <v>197</v>
      </c>
      <c r="B217" s="47">
        <v>59</v>
      </c>
      <c r="C217" s="75">
        <f t="shared" si="76"/>
        <v>0.1510458001587261</v>
      </c>
      <c r="D217" s="47">
        <v>39</v>
      </c>
      <c r="E217" s="47">
        <v>20</v>
      </c>
      <c r="F217" s="78">
        <v>56</v>
      </c>
      <c r="G217" s="49" t="s">
        <v>73</v>
      </c>
      <c r="H217" s="78">
        <v>3</v>
      </c>
      <c r="I217" s="47">
        <v>10</v>
      </c>
      <c r="J217" s="43">
        <f>B217-I217</f>
        <v>49</v>
      </c>
      <c r="K217" s="98"/>
      <c r="L217" s="61"/>
    </row>
    <row r="218" spans="1:12" ht="10.5" customHeight="1" x14ac:dyDescent="0.2">
      <c r="A218" s="7"/>
      <c r="B218" s="9"/>
      <c r="C218" s="69"/>
      <c r="D218" s="9"/>
      <c r="E218" s="9"/>
      <c r="F218" s="20"/>
      <c r="G218" s="20"/>
      <c r="H218" s="20"/>
      <c r="I218" s="9"/>
      <c r="J218" s="44"/>
      <c r="K218" s="98"/>
      <c r="L218" s="61"/>
    </row>
    <row r="219" spans="1:12" ht="11.1" customHeight="1" x14ac:dyDescent="0.2">
      <c r="A219" s="83" t="s">
        <v>44</v>
      </c>
      <c r="B219" s="55">
        <f>B220</f>
        <v>46</v>
      </c>
      <c r="C219" s="96">
        <f t="shared" si="76"/>
        <v>0.11776452215765086</v>
      </c>
      <c r="D219" s="55">
        <f t="shared" ref="D219:J219" si="85">D220</f>
        <v>18</v>
      </c>
      <c r="E219" s="55">
        <f t="shared" si="85"/>
        <v>28</v>
      </c>
      <c r="F219" s="55">
        <f t="shared" si="85"/>
        <v>45.999999999999993</v>
      </c>
      <c r="G219" s="52" t="str">
        <f t="shared" si="85"/>
        <v>-</v>
      </c>
      <c r="H219" s="52" t="str">
        <f t="shared" si="85"/>
        <v>-</v>
      </c>
      <c r="I219" s="55">
        <f t="shared" si="85"/>
        <v>27</v>
      </c>
      <c r="J219" s="50">
        <f t="shared" si="85"/>
        <v>19</v>
      </c>
      <c r="K219" s="98"/>
      <c r="L219" s="61"/>
    </row>
    <row r="220" spans="1:12" ht="11.1" customHeight="1" x14ac:dyDescent="0.2">
      <c r="A220" s="103" t="s">
        <v>183</v>
      </c>
      <c r="B220" s="55">
        <f>B221</f>
        <v>46</v>
      </c>
      <c r="C220" s="96">
        <f t="shared" si="76"/>
        <v>0.11776452215765086</v>
      </c>
      <c r="D220" s="55">
        <f t="shared" ref="D220:J220" si="86">D221</f>
        <v>18</v>
      </c>
      <c r="E220" s="55">
        <f t="shared" si="86"/>
        <v>28</v>
      </c>
      <c r="F220" s="55">
        <f t="shared" si="86"/>
        <v>45.999999999999993</v>
      </c>
      <c r="G220" s="52" t="str">
        <f t="shared" si="86"/>
        <v>-</v>
      </c>
      <c r="H220" s="52" t="str">
        <f t="shared" si="86"/>
        <v>-</v>
      </c>
      <c r="I220" s="55">
        <f t="shared" si="86"/>
        <v>27</v>
      </c>
      <c r="J220" s="50">
        <f t="shared" si="86"/>
        <v>19</v>
      </c>
      <c r="K220" s="98"/>
      <c r="L220" s="61"/>
    </row>
    <row r="221" spans="1:12" ht="11.1" customHeight="1" x14ac:dyDescent="0.2">
      <c r="A221" s="115" t="s">
        <v>343</v>
      </c>
      <c r="B221" s="47">
        <v>46</v>
      </c>
      <c r="C221" s="75">
        <f t="shared" si="76"/>
        <v>0.11776452215765086</v>
      </c>
      <c r="D221" s="47">
        <v>18</v>
      </c>
      <c r="E221" s="47">
        <v>28</v>
      </c>
      <c r="F221" s="78">
        <v>45.999999999999993</v>
      </c>
      <c r="G221" s="49" t="s">
        <v>73</v>
      </c>
      <c r="H221" s="49" t="s">
        <v>73</v>
      </c>
      <c r="I221" s="47">
        <v>27</v>
      </c>
      <c r="J221" s="43">
        <f>B221-I221</f>
        <v>19</v>
      </c>
      <c r="K221" s="98"/>
      <c r="L221" s="61"/>
    </row>
    <row r="222" spans="1:12" ht="10.5" customHeight="1" x14ac:dyDescent="0.2">
      <c r="A222" s="7"/>
      <c r="B222" s="9"/>
      <c r="C222" s="69"/>
      <c r="D222" s="9"/>
      <c r="E222" s="9"/>
      <c r="F222" s="9"/>
      <c r="G222" s="9"/>
      <c r="H222" s="9"/>
      <c r="I222" s="9"/>
      <c r="J222" s="44"/>
      <c r="K222" s="98"/>
      <c r="L222" s="61"/>
    </row>
    <row r="223" spans="1:12" ht="11.1" customHeight="1" x14ac:dyDescent="0.2">
      <c r="A223" s="14" t="s">
        <v>53</v>
      </c>
      <c r="B223" s="79">
        <f>B224+B230</f>
        <v>689</v>
      </c>
      <c r="C223" s="96">
        <f t="shared" si="76"/>
        <v>1.7639077340569878</v>
      </c>
      <c r="D223" s="79">
        <f t="shared" ref="D223:J223" si="87">D224+D230</f>
        <v>76</v>
      </c>
      <c r="E223" s="79">
        <f t="shared" si="87"/>
        <v>613</v>
      </c>
      <c r="F223" s="79">
        <f t="shared" si="87"/>
        <v>603</v>
      </c>
      <c r="G223" s="79">
        <f t="shared" si="87"/>
        <v>22</v>
      </c>
      <c r="H223" s="79">
        <f t="shared" si="87"/>
        <v>64</v>
      </c>
      <c r="I223" s="79">
        <f t="shared" si="87"/>
        <v>129</v>
      </c>
      <c r="J223" s="51">
        <f t="shared" si="87"/>
        <v>560</v>
      </c>
      <c r="K223" s="98"/>
      <c r="L223" s="61"/>
    </row>
    <row r="224" spans="1:12" ht="11.1" customHeight="1" x14ac:dyDescent="0.2">
      <c r="A224" s="103" t="s">
        <v>151</v>
      </c>
      <c r="B224" s="80">
        <f>SUM(B225:B229)</f>
        <v>521</v>
      </c>
      <c r="C224" s="96">
        <f t="shared" si="76"/>
        <v>1.3338112183507846</v>
      </c>
      <c r="D224" s="80">
        <f t="shared" ref="D224:J224" si="88">SUM(D225:D229)</f>
        <v>36</v>
      </c>
      <c r="E224" s="80">
        <f t="shared" si="88"/>
        <v>485</v>
      </c>
      <c r="F224" s="80">
        <f t="shared" si="88"/>
        <v>472</v>
      </c>
      <c r="G224" s="80">
        <f t="shared" si="88"/>
        <v>17</v>
      </c>
      <c r="H224" s="80">
        <f t="shared" si="88"/>
        <v>32</v>
      </c>
      <c r="I224" s="80">
        <f t="shared" si="88"/>
        <v>116</v>
      </c>
      <c r="J224" s="81">
        <f t="shared" si="88"/>
        <v>405</v>
      </c>
      <c r="K224" s="98"/>
      <c r="L224" s="61"/>
    </row>
    <row r="225" spans="1:12" ht="13.5" customHeight="1" x14ac:dyDescent="0.2">
      <c r="A225" s="141" t="s">
        <v>386</v>
      </c>
      <c r="B225" s="47">
        <v>279</v>
      </c>
      <c r="C225" s="75">
        <f t="shared" si="76"/>
        <v>0.71426742786923014</v>
      </c>
      <c r="D225" s="47">
        <v>7</v>
      </c>
      <c r="E225" s="47">
        <v>272</v>
      </c>
      <c r="F225" s="78">
        <v>262</v>
      </c>
      <c r="G225" s="78">
        <v>6</v>
      </c>
      <c r="H225" s="78">
        <v>11</v>
      </c>
      <c r="I225" s="47">
        <v>73</v>
      </c>
      <c r="J225" s="43">
        <f t="shared" ref="J225:J229" si="89">B225-I225</f>
        <v>206</v>
      </c>
      <c r="K225" s="98"/>
      <c r="L225" s="61"/>
    </row>
    <row r="226" spans="1:12" ht="11.1" customHeight="1" x14ac:dyDescent="0.2">
      <c r="A226" s="18" t="s">
        <v>198</v>
      </c>
      <c r="B226" s="47">
        <v>103</v>
      </c>
      <c r="C226" s="75">
        <f t="shared" si="76"/>
        <v>0.26369012570082689</v>
      </c>
      <c r="D226" s="47">
        <v>16</v>
      </c>
      <c r="E226" s="47">
        <v>87</v>
      </c>
      <c r="F226" s="78">
        <v>95</v>
      </c>
      <c r="G226" s="78">
        <v>6</v>
      </c>
      <c r="H226" s="78">
        <v>2</v>
      </c>
      <c r="I226" s="47">
        <v>27</v>
      </c>
      <c r="J226" s="43">
        <f t="shared" si="89"/>
        <v>76</v>
      </c>
      <c r="K226" s="98"/>
      <c r="L226" s="61"/>
    </row>
    <row r="227" spans="1:12" ht="11.1" customHeight="1" x14ac:dyDescent="0.2">
      <c r="A227" s="18" t="s">
        <v>199</v>
      </c>
      <c r="B227" s="47">
        <v>47</v>
      </c>
      <c r="C227" s="75">
        <f t="shared" si="76"/>
        <v>0.12032462046542586</v>
      </c>
      <c r="D227" s="47">
        <v>4</v>
      </c>
      <c r="E227" s="47">
        <v>43</v>
      </c>
      <c r="F227" s="78">
        <v>38</v>
      </c>
      <c r="G227" s="78">
        <v>1</v>
      </c>
      <c r="H227" s="78">
        <v>8</v>
      </c>
      <c r="I227" s="47">
        <v>12</v>
      </c>
      <c r="J227" s="43">
        <f t="shared" si="89"/>
        <v>35</v>
      </c>
      <c r="K227" s="98"/>
      <c r="L227" s="61"/>
    </row>
    <row r="228" spans="1:12" ht="11.1" customHeight="1" x14ac:dyDescent="0.2">
      <c r="A228" s="18" t="s">
        <v>344</v>
      </c>
      <c r="B228" s="47">
        <v>37</v>
      </c>
      <c r="C228" s="75">
        <f t="shared" si="76"/>
        <v>9.4723637387675683E-2</v>
      </c>
      <c r="D228" s="47">
        <v>6</v>
      </c>
      <c r="E228" s="47">
        <v>31</v>
      </c>
      <c r="F228" s="78">
        <v>26</v>
      </c>
      <c r="G228" s="78">
        <v>2</v>
      </c>
      <c r="H228" s="78">
        <v>9</v>
      </c>
      <c r="I228" s="47">
        <v>3</v>
      </c>
      <c r="J228" s="43">
        <f t="shared" si="89"/>
        <v>34</v>
      </c>
      <c r="K228" s="98"/>
      <c r="L228" s="61"/>
    </row>
    <row r="229" spans="1:12" ht="11.1" customHeight="1" x14ac:dyDescent="0.2">
      <c r="A229" s="12" t="s">
        <v>84</v>
      </c>
      <c r="B229" s="47">
        <v>55</v>
      </c>
      <c r="C229" s="75">
        <f t="shared" si="76"/>
        <v>0.14080540692762603</v>
      </c>
      <c r="D229" s="47">
        <v>3</v>
      </c>
      <c r="E229" s="47">
        <v>52</v>
      </c>
      <c r="F229" s="78">
        <v>51</v>
      </c>
      <c r="G229" s="78">
        <v>2</v>
      </c>
      <c r="H229" s="78">
        <v>2</v>
      </c>
      <c r="I229" s="47">
        <v>1</v>
      </c>
      <c r="J229" s="43">
        <f t="shared" si="89"/>
        <v>54</v>
      </c>
      <c r="K229" s="98"/>
      <c r="L229" s="61"/>
    </row>
    <row r="230" spans="1:12" ht="11.1" customHeight="1" x14ac:dyDescent="0.2">
      <c r="A230" s="106" t="s">
        <v>353</v>
      </c>
      <c r="B230" s="55">
        <f>B231</f>
        <v>168</v>
      </c>
      <c r="C230" s="96">
        <f t="shared" si="76"/>
        <v>0.43009651570620311</v>
      </c>
      <c r="D230" s="55">
        <f t="shared" ref="D230:J230" si="90">D231</f>
        <v>40</v>
      </c>
      <c r="E230" s="55">
        <f t="shared" si="90"/>
        <v>128</v>
      </c>
      <c r="F230" s="55">
        <f t="shared" si="90"/>
        <v>131</v>
      </c>
      <c r="G230" s="55">
        <f t="shared" si="90"/>
        <v>5</v>
      </c>
      <c r="H230" s="55">
        <f t="shared" si="90"/>
        <v>32</v>
      </c>
      <c r="I230" s="55">
        <f t="shared" si="90"/>
        <v>13</v>
      </c>
      <c r="J230" s="50">
        <f t="shared" si="90"/>
        <v>155</v>
      </c>
      <c r="K230" s="98"/>
      <c r="L230" s="61"/>
    </row>
    <row r="231" spans="1:12" ht="11.1" customHeight="1" x14ac:dyDescent="0.2">
      <c r="A231" s="18" t="s">
        <v>380</v>
      </c>
      <c r="B231" s="47">
        <v>168</v>
      </c>
      <c r="C231" s="75">
        <f t="shared" si="76"/>
        <v>0.43009651570620311</v>
      </c>
      <c r="D231" s="47">
        <v>40</v>
      </c>
      <c r="E231" s="47">
        <v>128</v>
      </c>
      <c r="F231" s="78">
        <v>131</v>
      </c>
      <c r="G231" s="78">
        <v>5</v>
      </c>
      <c r="H231" s="78">
        <v>32</v>
      </c>
      <c r="I231" s="47">
        <v>13</v>
      </c>
      <c r="J231" s="43">
        <f>B231-I231</f>
        <v>155</v>
      </c>
      <c r="K231" s="98"/>
      <c r="L231" s="61"/>
    </row>
    <row r="232" spans="1:12" ht="10.5" customHeight="1" x14ac:dyDescent="0.2">
      <c r="A232" s="93"/>
      <c r="B232" s="68"/>
      <c r="C232" s="69"/>
      <c r="D232" s="68"/>
      <c r="E232" s="68"/>
      <c r="F232" s="68"/>
      <c r="G232" s="68"/>
      <c r="H232" s="68"/>
      <c r="I232" s="68"/>
      <c r="J232" s="70"/>
      <c r="K232" s="98"/>
      <c r="L232" s="61"/>
    </row>
    <row r="233" spans="1:12" ht="11.1" customHeight="1" x14ac:dyDescent="0.2">
      <c r="A233" s="14" t="s">
        <v>74</v>
      </c>
      <c r="B233" s="68"/>
      <c r="C233" s="69"/>
      <c r="D233" s="68"/>
      <c r="E233" s="68"/>
      <c r="F233" s="68"/>
      <c r="G233" s="68"/>
      <c r="H233" s="68"/>
      <c r="I233" s="68"/>
      <c r="J233" s="70"/>
      <c r="K233" s="98"/>
      <c r="L233" s="61"/>
    </row>
    <row r="234" spans="1:12" ht="11.1" customHeight="1" x14ac:dyDescent="0.2">
      <c r="A234" s="14" t="s">
        <v>75</v>
      </c>
      <c r="B234" s="80">
        <f>B235+B241+B244+B246+B249</f>
        <v>439</v>
      </c>
      <c r="C234" s="96">
        <f t="shared" si="76"/>
        <v>1.1238831571132333</v>
      </c>
      <c r="D234" s="80">
        <f t="shared" ref="D234:J234" si="91">D235+D241+D244+D246+D249</f>
        <v>139</v>
      </c>
      <c r="E234" s="80">
        <f t="shared" si="91"/>
        <v>300</v>
      </c>
      <c r="F234" s="80">
        <f>F235+F241+F244+F246+F249</f>
        <v>332</v>
      </c>
      <c r="G234" s="80">
        <f>G235+G246+G249</f>
        <v>35</v>
      </c>
      <c r="H234" s="80">
        <f>H235+H241+H244+H246+H249</f>
        <v>72</v>
      </c>
      <c r="I234" s="80">
        <f>I235+I241+I246+I249</f>
        <v>121</v>
      </c>
      <c r="J234" s="81">
        <f t="shared" si="91"/>
        <v>318</v>
      </c>
      <c r="K234" s="98"/>
      <c r="L234" s="61"/>
    </row>
    <row r="235" spans="1:12" ht="11.1" customHeight="1" x14ac:dyDescent="0.2">
      <c r="A235" s="103" t="s">
        <v>145</v>
      </c>
      <c r="B235" s="80">
        <f>SUM(B236:B239)</f>
        <v>175</v>
      </c>
      <c r="C235" s="96">
        <f t="shared" si="76"/>
        <v>0.44801720386062827</v>
      </c>
      <c r="D235" s="80">
        <f t="shared" ref="D235:J235" si="92">SUM(D236:D239)</f>
        <v>54</v>
      </c>
      <c r="E235" s="80">
        <f t="shared" si="92"/>
        <v>121</v>
      </c>
      <c r="F235" s="80">
        <f t="shared" si="92"/>
        <v>133</v>
      </c>
      <c r="G235" s="80">
        <f>SUM(G236:G239)</f>
        <v>2</v>
      </c>
      <c r="H235" s="80">
        <f>SUM(H236:H239)</f>
        <v>40</v>
      </c>
      <c r="I235" s="80">
        <f t="shared" si="92"/>
        <v>48</v>
      </c>
      <c r="J235" s="81">
        <f t="shared" si="92"/>
        <v>127</v>
      </c>
      <c r="K235" s="98"/>
      <c r="L235" s="61"/>
    </row>
    <row r="236" spans="1:12" ht="11.1" customHeight="1" x14ac:dyDescent="0.2">
      <c r="A236" s="6" t="s">
        <v>201</v>
      </c>
      <c r="B236" s="47">
        <v>1</v>
      </c>
      <c r="C236" s="75">
        <f t="shared" si="76"/>
        <v>2.5600983077750184E-3</v>
      </c>
      <c r="D236" s="48" t="s">
        <v>73</v>
      </c>
      <c r="E236" s="47">
        <v>1</v>
      </c>
      <c r="F236" s="78">
        <v>1</v>
      </c>
      <c r="G236" s="49" t="s">
        <v>73</v>
      </c>
      <c r="H236" s="49" t="s">
        <v>73</v>
      </c>
      <c r="I236" s="48" t="s">
        <v>73</v>
      </c>
      <c r="J236" s="43">
        <f>B236</f>
        <v>1</v>
      </c>
      <c r="K236" s="98"/>
      <c r="L236" s="61"/>
    </row>
    <row r="237" spans="1:12" ht="11.1" customHeight="1" x14ac:dyDescent="0.2">
      <c r="A237" s="114" t="s">
        <v>202</v>
      </c>
      <c r="B237" s="47">
        <v>97</v>
      </c>
      <c r="C237" s="75">
        <f t="shared" si="76"/>
        <v>0.24832953585417678</v>
      </c>
      <c r="D237" s="47">
        <v>33</v>
      </c>
      <c r="E237" s="47">
        <v>64</v>
      </c>
      <c r="F237" s="78">
        <v>95</v>
      </c>
      <c r="G237" s="49">
        <v>2</v>
      </c>
      <c r="H237" s="49" t="s">
        <v>73</v>
      </c>
      <c r="I237" s="48">
        <v>34</v>
      </c>
      <c r="J237" s="43">
        <f t="shared" ref="J237:J293" si="93">B237-I237</f>
        <v>63</v>
      </c>
      <c r="K237" s="98"/>
      <c r="L237" s="61"/>
    </row>
    <row r="238" spans="1:12" ht="11.1" customHeight="1" x14ac:dyDescent="0.2">
      <c r="A238" s="6" t="s">
        <v>207</v>
      </c>
      <c r="B238" s="47">
        <v>50</v>
      </c>
      <c r="C238" s="75">
        <f t="shared" si="76"/>
        <v>0.12800491538875092</v>
      </c>
      <c r="D238" s="47">
        <v>16</v>
      </c>
      <c r="E238" s="47">
        <v>34</v>
      </c>
      <c r="F238" s="78">
        <v>10</v>
      </c>
      <c r="G238" s="49" t="s">
        <v>73</v>
      </c>
      <c r="H238" s="49">
        <v>40</v>
      </c>
      <c r="I238" s="48">
        <v>14</v>
      </c>
      <c r="J238" s="43">
        <f t="shared" si="93"/>
        <v>36</v>
      </c>
      <c r="K238" s="98"/>
      <c r="L238" s="61"/>
    </row>
    <row r="239" spans="1:12" ht="11.1" customHeight="1" x14ac:dyDescent="0.2">
      <c r="A239" s="6" t="s">
        <v>200</v>
      </c>
      <c r="B239" s="47">
        <v>27</v>
      </c>
      <c r="C239" s="75">
        <f t="shared" si="76"/>
        <v>6.9122654309925494E-2</v>
      </c>
      <c r="D239" s="47">
        <v>5</v>
      </c>
      <c r="E239" s="47">
        <v>22</v>
      </c>
      <c r="F239" s="78">
        <v>27.000000000000004</v>
      </c>
      <c r="G239" s="49" t="s">
        <v>73</v>
      </c>
      <c r="H239" s="49" t="s">
        <v>73</v>
      </c>
      <c r="I239" s="48" t="s">
        <v>73</v>
      </c>
      <c r="J239" s="43">
        <f>B239</f>
        <v>27</v>
      </c>
      <c r="K239" s="98"/>
      <c r="L239" s="61"/>
    </row>
    <row r="240" spans="1:12" ht="10.5" customHeight="1" x14ac:dyDescent="0.2">
      <c r="A240" s="7"/>
      <c r="B240" s="9"/>
      <c r="C240" s="69"/>
      <c r="D240" s="9"/>
      <c r="E240" s="9"/>
      <c r="F240" s="20"/>
      <c r="G240" s="20"/>
      <c r="H240" s="94"/>
      <c r="I240" s="9"/>
      <c r="J240" s="44"/>
      <c r="K240" s="98"/>
      <c r="L240" s="61"/>
    </row>
    <row r="241" spans="1:12" ht="11.1" customHeight="1" x14ac:dyDescent="0.2">
      <c r="A241" s="22" t="s">
        <v>203</v>
      </c>
      <c r="B241" s="55">
        <v>107</v>
      </c>
      <c r="C241" s="96">
        <f t="shared" si="76"/>
        <v>0.27393051893192699</v>
      </c>
      <c r="D241" s="55">
        <v>23</v>
      </c>
      <c r="E241" s="55">
        <v>84</v>
      </c>
      <c r="F241" s="79">
        <v>103</v>
      </c>
      <c r="G241" s="95" t="s">
        <v>73</v>
      </c>
      <c r="H241" s="79">
        <v>4</v>
      </c>
      <c r="I241" s="55">
        <v>35</v>
      </c>
      <c r="J241" s="50">
        <f>B241-I241</f>
        <v>72</v>
      </c>
      <c r="K241" s="98"/>
      <c r="L241" s="61"/>
    </row>
    <row r="242" spans="1:12" ht="11.1" customHeight="1" x14ac:dyDescent="0.2">
      <c r="A242" s="116" t="s">
        <v>204</v>
      </c>
      <c r="B242" s="47">
        <v>107</v>
      </c>
      <c r="C242" s="75">
        <f t="shared" si="76"/>
        <v>0.27393051893192699</v>
      </c>
      <c r="D242" s="47">
        <v>23</v>
      </c>
      <c r="E242" s="47">
        <v>84</v>
      </c>
      <c r="F242" s="78">
        <v>103</v>
      </c>
      <c r="G242" s="49" t="s">
        <v>73</v>
      </c>
      <c r="H242" s="78">
        <v>4</v>
      </c>
      <c r="I242" s="47">
        <v>35</v>
      </c>
      <c r="J242" s="43">
        <f>B242-I242</f>
        <v>72</v>
      </c>
      <c r="K242" s="98"/>
      <c r="L242" s="61"/>
    </row>
    <row r="243" spans="1:12" ht="10.5" customHeight="1" x14ac:dyDescent="0.2">
      <c r="A243" s="7"/>
      <c r="B243" s="9"/>
      <c r="C243" s="69"/>
      <c r="D243" s="9"/>
      <c r="E243" s="9"/>
      <c r="F243" s="20"/>
      <c r="G243" s="20"/>
      <c r="H243" s="20"/>
      <c r="I243" s="9"/>
      <c r="J243" s="44"/>
      <c r="K243" s="98"/>
      <c r="L243" s="61"/>
    </row>
    <row r="244" spans="1:12" ht="11.1" customHeight="1" x14ac:dyDescent="0.2">
      <c r="A244" s="103" t="s">
        <v>205</v>
      </c>
      <c r="B244" s="55">
        <v>19</v>
      </c>
      <c r="C244" s="96">
        <f t="shared" si="76"/>
        <v>4.8641867847725354E-2</v>
      </c>
      <c r="D244" s="55">
        <v>7</v>
      </c>
      <c r="E244" s="55">
        <v>12</v>
      </c>
      <c r="F244" s="79">
        <v>13</v>
      </c>
      <c r="G244" s="95" t="s">
        <v>73</v>
      </c>
      <c r="H244" s="79">
        <v>6</v>
      </c>
      <c r="I244" s="52" t="s">
        <v>73</v>
      </c>
      <c r="J244" s="50">
        <f>B244</f>
        <v>19</v>
      </c>
      <c r="K244" s="98"/>
      <c r="L244" s="61"/>
    </row>
    <row r="245" spans="1:12" ht="11.1" customHeight="1" x14ac:dyDescent="0.2">
      <c r="A245" s="7" t="s">
        <v>208</v>
      </c>
      <c r="B245" s="47">
        <v>19</v>
      </c>
      <c r="C245" s="75">
        <f t="shared" si="76"/>
        <v>4.8641867847725354E-2</v>
      </c>
      <c r="D245" s="47">
        <v>7</v>
      </c>
      <c r="E245" s="47">
        <v>12</v>
      </c>
      <c r="F245" s="78">
        <v>13</v>
      </c>
      <c r="G245" s="49" t="s">
        <v>73</v>
      </c>
      <c r="H245" s="78">
        <v>6</v>
      </c>
      <c r="I245" s="48" t="s">
        <v>73</v>
      </c>
      <c r="J245" s="43">
        <f>B245</f>
        <v>19</v>
      </c>
      <c r="K245" s="98"/>
      <c r="L245" s="61"/>
    </row>
    <row r="246" spans="1:12" ht="11.1" customHeight="1" x14ac:dyDescent="0.2">
      <c r="A246" s="103" t="s">
        <v>146</v>
      </c>
      <c r="B246" s="79">
        <f>SUM(B247:B248)</f>
        <v>72</v>
      </c>
      <c r="C246" s="96">
        <f t="shared" si="76"/>
        <v>0.18432707815980134</v>
      </c>
      <c r="D246" s="79">
        <f t="shared" ref="D246:J246" si="94">SUM(D247:D248)</f>
        <v>37</v>
      </c>
      <c r="E246" s="79">
        <f t="shared" si="94"/>
        <v>35</v>
      </c>
      <c r="F246" s="79">
        <f t="shared" si="94"/>
        <v>53</v>
      </c>
      <c r="G246" s="95">
        <f>SUM(G247:G248)</f>
        <v>1</v>
      </c>
      <c r="H246" s="79">
        <f t="shared" si="94"/>
        <v>18</v>
      </c>
      <c r="I246" s="79">
        <f t="shared" si="94"/>
        <v>20</v>
      </c>
      <c r="J246" s="51">
        <f t="shared" si="94"/>
        <v>52</v>
      </c>
      <c r="K246" s="98"/>
      <c r="L246" s="61"/>
    </row>
    <row r="247" spans="1:12" ht="11.1" customHeight="1" x14ac:dyDescent="0.2">
      <c r="A247" s="12" t="s">
        <v>209</v>
      </c>
      <c r="B247" s="47">
        <v>44</v>
      </c>
      <c r="C247" s="75">
        <f t="shared" si="76"/>
        <v>0.11264432554210081</v>
      </c>
      <c r="D247" s="47">
        <v>21</v>
      </c>
      <c r="E247" s="47">
        <v>23</v>
      </c>
      <c r="F247" s="78">
        <v>42</v>
      </c>
      <c r="G247" s="49" t="s">
        <v>73</v>
      </c>
      <c r="H247" s="78">
        <v>2</v>
      </c>
      <c r="I247" s="47">
        <v>9</v>
      </c>
      <c r="J247" s="43">
        <f t="shared" si="93"/>
        <v>35</v>
      </c>
      <c r="K247" s="98"/>
      <c r="L247" s="61"/>
    </row>
    <row r="248" spans="1:12" ht="11.1" customHeight="1" x14ac:dyDescent="0.2">
      <c r="A248" s="18" t="s">
        <v>334</v>
      </c>
      <c r="B248" s="47">
        <v>28</v>
      </c>
      <c r="C248" s="75">
        <f t="shared" si="76"/>
        <v>7.1682752617700518E-2</v>
      </c>
      <c r="D248" s="47">
        <v>16</v>
      </c>
      <c r="E248" s="47">
        <v>12</v>
      </c>
      <c r="F248" s="78">
        <v>11</v>
      </c>
      <c r="G248" s="78">
        <v>1</v>
      </c>
      <c r="H248" s="78">
        <v>16</v>
      </c>
      <c r="I248" s="47">
        <v>11</v>
      </c>
      <c r="J248" s="43">
        <f t="shared" si="93"/>
        <v>17</v>
      </c>
      <c r="K248" s="98"/>
      <c r="L248" s="61"/>
    </row>
    <row r="249" spans="1:12" ht="14.25" customHeight="1" x14ac:dyDescent="0.25">
      <c r="A249" s="117" t="s">
        <v>206</v>
      </c>
      <c r="B249" s="55">
        <v>66</v>
      </c>
      <c r="C249" s="96">
        <f t="shared" si="76"/>
        <v>0.16896648831315123</v>
      </c>
      <c r="D249" s="55">
        <v>18</v>
      </c>
      <c r="E249" s="55">
        <v>48</v>
      </c>
      <c r="F249" s="79">
        <v>30</v>
      </c>
      <c r="G249" s="79">
        <v>32</v>
      </c>
      <c r="H249" s="79">
        <v>4</v>
      </c>
      <c r="I249" s="55">
        <v>18</v>
      </c>
      <c r="J249" s="50">
        <f t="shared" ref="J249" si="95">B249-I249</f>
        <v>48</v>
      </c>
      <c r="K249" s="98"/>
      <c r="L249" s="61"/>
    </row>
    <row r="250" spans="1:12" ht="11.1" customHeight="1" x14ac:dyDescent="0.2">
      <c r="A250" s="12" t="s">
        <v>210</v>
      </c>
      <c r="B250" s="47">
        <v>66</v>
      </c>
      <c r="C250" s="75">
        <f t="shared" si="76"/>
        <v>0.16896648831315123</v>
      </c>
      <c r="D250" s="47">
        <v>18</v>
      </c>
      <c r="E250" s="47">
        <v>48</v>
      </c>
      <c r="F250" s="78">
        <v>30</v>
      </c>
      <c r="G250" s="78">
        <v>32</v>
      </c>
      <c r="H250" s="78">
        <v>4</v>
      </c>
      <c r="I250" s="47">
        <v>18</v>
      </c>
      <c r="J250" s="43">
        <f t="shared" si="93"/>
        <v>48</v>
      </c>
      <c r="K250" s="98"/>
      <c r="L250" s="61"/>
    </row>
    <row r="251" spans="1:12" ht="10.5" customHeight="1" x14ac:dyDescent="0.2">
      <c r="A251" s="7"/>
      <c r="B251" s="9"/>
      <c r="C251" s="69"/>
      <c r="D251" s="9"/>
      <c r="E251" s="9"/>
      <c r="F251" s="20"/>
      <c r="G251" s="20"/>
      <c r="H251" s="20"/>
      <c r="I251" s="9"/>
      <c r="J251" s="44"/>
      <c r="K251" s="98"/>
      <c r="L251" s="61"/>
    </row>
    <row r="252" spans="1:12" ht="11.1" customHeight="1" x14ac:dyDescent="0.2">
      <c r="A252" s="16" t="s">
        <v>124</v>
      </c>
      <c r="B252" s="55">
        <v>270</v>
      </c>
      <c r="C252" s="96">
        <f t="shared" si="76"/>
        <v>0.69122654309925502</v>
      </c>
      <c r="D252" s="55">
        <v>102</v>
      </c>
      <c r="E252" s="55">
        <v>168</v>
      </c>
      <c r="F252" s="79">
        <v>83</v>
      </c>
      <c r="G252" s="79">
        <v>5</v>
      </c>
      <c r="H252" s="79">
        <v>182</v>
      </c>
      <c r="I252" s="55">
        <v>61</v>
      </c>
      <c r="J252" s="50">
        <f t="shared" ref="J252" si="96">B252-I252</f>
        <v>209</v>
      </c>
      <c r="K252" s="98"/>
      <c r="L252" s="61"/>
    </row>
    <row r="253" spans="1:12" ht="11.1" customHeight="1" x14ac:dyDescent="0.2">
      <c r="A253" s="16" t="s">
        <v>154</v>
      </c>
      <c r="B253" s="55">
        <v>270</v>
      </c>
      <c r="C253" s="96">
        <f t="shared" si="76"/>
        <v>0.69122654309925502</v>
      </c>
      <c r="D253" s="55">
        <v>102</v>
      </c>
      <c r="E253" s="55">
        <v>168</v>
      </c>
      <c r="F253" s="79">
        <v>83</v>
      </c>
      <c r="G253" s="79">
        <v>5</v>
      </c>
      <c r="H253" s="79">
        <v>182</v>
      </c>
      <c r="I253" s="55">
        <v>61</v>
      </c>
      <c r="J253" s="50">
        <f t="shared" ref="J253" si="97">B253-I253</f>
        <v>209</v>
      </c>
      <c r="K253" s="98"/>
      <c r="L253" s="61"/>
    </row>
    <row r="254" spans="1:12" ht="11.1" customHeight="1" x14ac:dyDescent="0.2">
      <c r="A254" s="18" t="s">
        <v>340</v>
      </c>
      <c r="B254" s="47">
        <v>270</v>
      </c>
      <c r="C254" s="75">
        <f t="shared" ref="C254:C293" si="98">(B254/$B$10)*100</f>
        <v>0.69122654309925502</v>
      </c>
      <c r="D254" s="47">
        <v>102</v>
      </c>
      <c r="E254" s="47">
        <v>168</v>
      </c>
      <c r="F254" s="78">
        <v>83</v>
      </c>
      <c r="G254" s="78">
        <v>5</v>
      </c>
      <c r="H254" s="78">
        <v>182</v>
      </c>
      <c r="I254" s="47">
        <v>61</v>
      </c>
      <c r="J254" s="43">
        <f t="shared" si="93"/>
        <v>209</v>
      </c>
      <c r="K254" s="98"/>
      <c r="L254" s="61"/>
    </row>
    <row r="255" spans="1:12" ht="10.5" customHeight="1" x14ac:dyDescent="0.2">
      <c r="A255" s="7"/>
      <c r="B255" s="47"/>
      <c r="C255" s="75"/>
      <c r="D255" s="47"/>
      <c r="E255" s="47"/>
      <c r="F255" s="78"/>
      <c r="G255" s="78"/>
      <c r="H255" s="78"/>
      <c r="I255" s="47"/>
      <c r="J255" s="43"/>
      <c r="K255" s="98"/>
      <c r="L255" s="61"/>
    </row>
    <row r="256" spans="1:12" ht="11.1" customHeight="1" x14ac:dyDescent="0.2">
      <c r="A256" s="16" t="s">
        <v>132</v>
      </c>
      <c r="B256" s="55">
        <v>177</v>
      </c>
      <c r="C256" s="96">
        <f t="shared" si="98"/>
        <v>0.45313740047617823</v>
      </c>
      <c r="D256" s="55">
        <v>33</v>
      </c>
      <c r="E256" s="55">
        <v>144</v>
      </c>
      <c r="F256" s="79">
        <v>169</v>
      </c>
      <c r="G256" s="79">
        <v>2</v>
      </c>
      <c r="H256" s="79">
        <v>6</v>
      </c>
      <c r="I256" s="55">
        <v>45</v>
      </c>
      <c r="J256" s="50">
        <f>B256-I256</f>
        <v>132</v>
      </c>
      <c r="K256" s="98"/>
      <c r="L256" s="61"/>
    </row>
    <row r="257" spans="1:12" ht="11.1" customHeight="1" x14ac:dyDescent="0.2">
      <c r="A257" s="103" t="s">
        <v>155</v>
      </c>
      <c r="B257" s="55">
        <v>177</v>
      </c>
      <c r="C257" s="96">
        <f t="shared" si="98"/>
        <v>0.45313740047617823</v>
      </c>
      <c r="D257" s="55">
        <v>33</v>
      </c>
      <c r="E257" s="55">
        <v>144</v>
      </c>
      <c r="F257" s="79">
        <v>169</v>
      </c>
      <c r="G257" s="79">
        <v>2</v>
      </c>
      <c r="H257" s="79">
        <v>6</v>
      </c>
      <c r="I257" s="55">
        <v>45</v>
      </c>
      <c r="J257" s="50">
        <f>B257-I257</f>
        <v>132</v>
      </c>
      <c r="K257" s="98"/>
      <c r="L257" s="61"/>
    </row>
    <row r="258" spans="1:12" ht="11.1" customHeight="1" x14ac:dyDescent="0.2">
      <c r="A258" s="18" t="s">
        <v>211</v>
      </c>
      <c r="B258" s="47">
        <v>177</v>
      </c>
      <c r="C258" s="75">
        <f t="shared" si="98"/>
        <v>0.45313740047617823</v>
      </c>
      <c r="D258" s="47">
        <v>33</v>
      </c>
      <c r="E258" s="47">
        <v>144</v>
      </c>
      <c r="F258" s="78">
        <v>169</v>
      </c>
      <c r="G258" s="78">
        <v>2</v>
      </c>
      <c r="H258" s="78">
        <v>6</v>
      </c>
      <c r="I258" s="47">
        <v>45</v>
      </c>
      <c r="J258" s="43">
        <f>B258-I258</f>
        <v>132</v>
      </c>
      <c r="K258" s="98"/>
      <c r="L258" s="61"/>
    </row>
    <row r="259" spans="1:12" ht="10.5" customHeight="1" x14ac:dyDescent="0.2">
      <c r="A259" s="7"/>
      <c r="B259" s="47"/>
      <c r="C259" s="75"/>
      <c r="D259" s="47"/>
      <c r="E259" s="47"/>
      <c r="F259" s="78"/>
      <c r="G259" s="78"/>
      <c r="H259" s="78"/>
      <c r="I259" s="47"/>
      <c r="J259" s="43"/>
      <c r="K259" s="98"/>
      <c r="L259" s="61"/>
    </row>
    <row r="260" spans="1:12" ht="11.1" customHeight="1" x14ac:dyDescent="0.2">
      <c r="A260" s="16" t="s">
        <v>111</v>
      </c>
      <c r="B260" s="55">
        <v>210</v>
      </c>
      <c r="C260" s="96">
        <f t="shared" si="98"/>
        <v>0.53762064463275383</v>
      </c>
      <c r="D260" s="55">
        <v>28</v>
      </c>
      <c r="E260" s="55">
        <v>182</v>
      </c>
      <c r="F260" s="79">
        <v>195</v>
      </c>
      <c r="G260" s="79">
        <v>14</v>
      </c>
      <c r="H260" s="79">
        <v>1</v>
      </c>
      <c r="I260" s="55">
        <v>45</v>
      </c>
      <c r="J260" s="50">
        <f>B260-I260</f>
        <v>165</v>
      </c>
      <c r="K260" s="98"/>
      <c r="L260" s="61"/>
    </row>
    <row r="261" spans="1:12" ht="11.1" customHeight="1" x14ac:dyDescent="0.2">
      <c r="A261" s="103" t="s">
        <v>164</v>
      </c>
      <c r="B261" s="55">
        <v>210</v>
      </c>
      <c r="C261" s="96">
        <f t="shared" si="98"/>
        <v>0.53762064463275383</v>
      </c>
      <c r="D261" s="55">
        <v>28</v>
      </c>
      <c r="E261" s="55">
        <v>182</v>
      </c>
      <c r="F261" s="79">
        <v>195</v>
      </c>
      <c r="G261" s="79">
        <v>14</v>
      </c>
      <c r="H261" s="79">
        <v>1</v>
      </c>
      <c r="I261" s="55">
        <v>45</v>
      </c>
      <c r="J261" s="50">
        <f>B261-I261</f>
        <v>165</v>
      </c>
      <c r="K261" s="98"/>
      <c r="L261" s="61"/>
    </row>
    <row r="262" spans="1:12" ht="11.1" customHeight="1" x14ac:dyDescent="0.2">
      <c r="A262" s="18" t="s">
        <v>212</v>
      </c>
      <c r="B262" s="47">
        <v>210</v>
      </c>
      <c r="C262" s="75">
        <f t="shared" si="98"/>
        <v>0.53762064463275383</v>
      </c>
      <c r="D262" s="47">
        <v>28</v>
      </c>
      <c r="E262" s="47">
        <v>182</v>
      </c>
      <c r="F262" s="78">
        <v>195</v>
      </c>
      <c r="G262" s="78">
        <v>14</v>
      </c>
      <c r="H262" s="78">
        <v>1</v>
      </c>
      <c r="I262" s="47">
        <v>45</v>
      </c>
      <c r="J262" s="43">
        <f>B262-I262</f>
        <v>165</v>
      </c>
      <c r="K262" s="98"/>
      <c r="L262" s="61"/>
    </row>
    <row r="263" spans="1:12" ht="10.5" customHeight="1" x14ac:dyDescent="0.2">
      <c r="A263" s="103"/>
      <c r="B263" s="47"/>
      <c r="C263" s="75"/>
      <c r="D263" s="47"/>
      <c r="E263" s="47"/>
      <c r="F263" s="78"/>
      <c r="G263" s="78"/>
      <c r="H263" s="78"/>
      <c r="I263" s="47"/>
      <c r="J263" s="43"/>
      <c r="K263" s="98"/>
      <c r="L263" s="61"/>
    </row>
    <row r="264" spans="1:12" ht="12.75" customHeight="1" x14ac:dyDescent="0.2">
      <c r="A264" s="14" t="s">
        <v>76</v>
      </c>
      <c r="B264" s="55">
        <v>27</v>
      </c>
      <c r="C264" s="96">
        <f t="shared" si="98"/>
        <v>6.9122654309925494E-2</v>
      </c>
      <c r="D264" s="55">
        <v>4</v>
      </c>
      <c r="E264" s="55">
        <v>23</v>
      </c>
      <c r="F264" s="79">
        <v>24</v>
      </c>
      <c r="G264" s="79">
        <v>2</v>
      </c>
      <c r="H264" s="79">
        <v>1</v>
      </c>
      <c r="I264" s="55">
        <v>20</v>
      </c>
      <c r="J264" s="50">
        <f>B264-I264</f>
        <v>7</v>
      </c>
      <c r="K264" s="98"/>
      <c r="L264" s="61"/>
    </row>
    <row r="265" spans="1:12" ht="13.5" customHeight="1" x14ac:dyDescent="0.25">
      <c r="A265" s="117" t="s">
        <v>238</v>
      </c>
      <c r="B265" s="55">
        <v>27</v>
      </c>
      <c r="C265" s="96">
        <f t="shared" si="98"/>
        <v>6.9122654309925494E-2</v>
      </c>
      <c r="D265" s="55">
        <v>4</v>
      </c>
      <c r="E265" s="55">
        <v>23</v>
      </c>
      <c r="F265" s="79">
        <v>24</v>
      </c>
      <c r="G265" s="79">
        <v>2</v>
      </c>
      <c r="H265" s="79">
        <v>1</v>
      </c>
      <c r="I265" s="55">
        <v>20</v>
      </c>
      <c r="J265" s="50">
        <f>B265-I265</f>
        <v>7</v>
      </c>
      <c r="K265" s="98"/>
      <c r="L265" s="61"/>
    </row>
    <row r="266" spans="1:12" ht="11.1" customHeight="1" x14ac:dyDescent="0.2">
      <c r="A266" s="18" t="s">
        <v>337</v>
      </c>
      <c r="B266" s="47">
        <v>27</v>
      </c>
      <c r="C266" s="75">
        <f t="shared" si="98"/>
        <v>6.9122654309925494E-2</v>
      </c>
      <c r="D266" s="47">
        <v>4</v>
      </c>
      <c r="E266" s="47">
        <v>23</v>
      </c>
      <c r="F266" s="78">
        <v>24</v>
      </c>
      <c r="G266" s="78">
        <v>2</v>
      </c>
      <c r="H266" s="78">
        <v>1</v>
      </c>
      <c r="I266" s="47">
        <v>20</v>
      </c>
      <c r="J266" s="43">
        <f>B266-I266</f>
        <v>7</v>
      </c>
      <c r="K266" s="98"/>
      <c r="L266" s="61"/>
    </row>
    <row r="267" spans="1:12" ht="10.5" customHeight="1" x14ac:dyDescent="0.2">
      <c r="A267" s="7"/>
      <c r="B267" s="47"/>
      <c r="C267" s="75"/>
      <c r="D267" s="47"/>
      <c r="E267" s="47"/>
      <c r="F267" s="78"/>
      <c r="G267" s="78"/>
      <c r="H267" s="78"/>
      <c r="I267" s="47"/>
      <c r="J267" s="43"/>
      <c r="K267" s="98"/>
      <c r="L267" s="61"/>
    </row>
    <row r="268" spans="1:12" ht="11.1" customHeight="1" x14ac:dyDescent="0.2">
      <c r="A268" s="14" t="s">
        <v>22</v>
      </c>
      <c r="B268" s="80">
        <f>B269+B271+B273+B277</f>
        <v>568</v>
      </c>
      <c r="C268" s="96">
        <f t="shared" si="98"/>
        <v>1.4541358388162107</v>
      </c>
      <c r="D268" s="80">
        <f t="shared" ref="D268:J268" si="99">D269+D271+D273+D277</f>
        <v>218</v>
      </c>
      <c r="E268" s="80">
        <f t="shared" si="99"/>
        <v>350</v>
      </c>
      <c r="F268" s="80">
        <f t="shared" si="99"/>
        <v>529</v>
      </c>
      <c r="G268" s="80">
        <f>G269+G273+G277</f>
        <v>22</v>
      </c>
      <c r="H268" s="80">
        <f t="shared" si="99"/>
        <v>17</v>
      </c>
      <c r="I268" s="80">
        <f t="shared" si="99"/>
        <v>113</v>
      </c>
      <c r="J268" s="81">
        <f t="shared" si="99"/>
        <v>455</v>
      </c>
      <c r="K268" s="98"/>
      <c r="L268" s="61"/>
    </row>
    <row r="269" spans="1:12" ht="11.1" customHeight="1" x14ac:dyDescent="0.2">
      <c r="A269" s="103" t="s">
        <v>188</v>
      </c>
      <c r="B269" s="55">
        <v>101</v>
      </c>
      <c r="C269" s="96">
        <f t="shared" si="98"/>
        <v>0.25856992908527687</v>
      </c>
      <c r="D269" s="55">
        <v>73</v>
      </c>
      <c r="E269" s="55">
        <v>28</v>
      </c>
      <c r="F269" s="79">
        <v>94</v>
      </c>
      <c r="G269" s="79">
        <v>4</v>
      </c>
      <c r="H269" s="79">
        <v>3</v>
      </c>
      <c r="I269" s="55">
        <v>19</v>
      </c>
      <c r="J269" s="50">
        <f>B269-I269</f>
        <v>82</v>
      </c>
      <c r="K269" s="98"/>
      <c r="L269" s="61"/>
    </row>
    <row r="270" spans="1:12" ht="11.1" customHeight="1" x14ac:dyDescent="0.2">
      <c r="A270" s="18" t="s">
        <v>307</v>
      </c>
      <c r="B270" s="47">
        <v>101</v>
      </c>
      <c r="C270" s="75">
        <f t="shared" si="98"/>
        <v>0.25856992908527687</v>
      </c>
      <c r="D270" s="47">
        <v>73</v>
      </c>
      <c r="E270" s="47">
        <v>28</v>
      </c>
      <c r="F270" s="78">
        <v>94</v>
      </c>
      <c r="G270" s="78">
        <v>4</v>
      </c>
      <c r="H270" s="78">
        <v>3</v>
      </c>
      <c r="I270" s="47">
        <v>19</v>
      </c>
      <c r="J270" s="43">
        <f>B270-I270</f>
        <v>82</v>
      </c>
      <c r="K270" s="98"/>
      <c r="L270" s="61"/>
    </row>
    <row r="271" spans="1:12" ht="11.1" customHeight="1" x14ac:dyDescent="0.2">
      <c r="A271" s="103" t="s">
        <v>189</v>
      </c>
      <c r="B271" s="55">
        <v>57</v>
      </c>
      <c r="C271" s="96">
        <f t="shared" si="98"/>
        <v>0.14592560354317605</v>
      </c>
      <c r="D271" s="55">
        <v>13</v>
      </c>
      <c r="E271" s="55">
        <v>44</v>
      </c>
      <c r="F271" s="79">
        <v>56</v>
      </c>
      <c r="G271" s="95" t="s">
        <v>73</v>
      </c>
      <c r="H271" s="79">
        <v>1</v>
      </c>
      <c r="I271" s="55">
        <v>16</v>
      </c>
      <c r="J271" s="50">
        <f>B271-I271</f>
        <v>41</v>
      </c>
      <c r="K271" s="98"/>
      <c r="L271" s="61"/>
    </row>
    <row r="272" spans="1:12" ht="11.1" customHeight="1" x14ac:dyDescent="0.2">
      <c r="A272" s="18" t="s">
        <v>308</v>
      </c>
      <c r="B272" s="47">
        <v>57</v>
      </c>
      <c r="C272" s="75">
        <f t="shared" si="98"/>
        <v>0.14592560354317605</v>
      </c>
      <c r="D272" s="47">
        <v>13</v>
      </c>
      <c r="E272" s="47">
        <v>44</v>
      </c>
      <c r="F272" s="78">
        <v>56</v>
      </c>
      <c r="G272" s="49" t="s">
        <v>73</v>
      </c>
      <c r="H272" s="78">
        <v>1</v>
      </c>
      <c r="I272" s="47">
        <v>16</v>
      </c>
      <c r="J272" s="43">
        <f>B272-I272</f>
        <v>41</v>
      </c>
      <c r="K272" s="98"/>
      <c r="L272" s="61"/>
    </row>
    <row r="273" spans="1:12" ht="11.1" customHeight="1" x14ac:dyDescent="0.2">
      <c r="A273" s="103" t="s">
        <v>190</v>
      </c>
      <c r="B273" s="80">
        <f>SUM(B274:B276)</f>
        <v>212</v>
      </c>
      <c r="C273" s="96">
        <f t="shared" si="98"/>
        <v>0.54274084124830391</v>
      </c>
      <c r="D273" s="80">
        <f t="shared" ref="D273:J273" si="100">SUM(D274:D276)</f>
        <v>61</v>
      </c>
      <c r="E273" s="80">
        <f t="shared" si="100"/>
        <v>151</v>
      </c>
      <c r="F273" s="80">
        <f t="shared" si="100"/>
        <v>194</v>
      </c>
      <c r="G273" s="80">
        <f t="shared" si="100"/>
        <v>13</v>
      </c>
      <c r="H273" s="80">
        <f t="shared" si="100"/>
        <v>5</v>
      </c>
      <c r="I273" s="80">
        <f t="shared" si="100"/>
        <v>29</v>
      </c>
      <c r="J273" s="81">
        <f t="shared" si="100"/>
        <v>183</v>
      </c>
      <c r="K273" s="98"/>
      <c r="L273" s="61"/>
    </row>
    <row r="274" spans="1:12" ht="11.1" customHeight="1" x14ac:dyDescent="0.2">
      <c r="A274" s="114" t="s">
        <v>345</v>
      </c>
      <c r="B274" s="47">
        <v>145</v>
      </c>
      <c r="C274" s="75">
        <f t="shared" si="98"/>
        <v>0.37121425462737767</v>
      </c>
      <c r="D274" s="47">
        <v>32</v>
      </c>
      <c r="E274" s="47">
        <v>113</v>
      </c>
      <c r="F274" s="78">
        <v>140</v>
      </c>
      <c r="G274" s="78">
        <v>3</v>
      </c>
      <c r="H274" s="78">
        <v>2</v>
      </c>
      <c r="I274" s="47">
        <v>19</v>
      </c>
      <c r="J274" s="43">
        <f>B274-I274</f>
        <v>126</v>
      </c>
      <c r="K274" s="98"/>
      <c r="L274" s="61"/>
    </row>
    <row r="275" spans="1:12" ht="11.1" customHeight="1" x14ac:dyDescent="0.2">
      <c r="A275" s="18" t="s">
        <v>301</v>
      </c>
      <c r="B275" s="47">
        <v>66</v>
      </c>
      <c r="C275" s="75">
        <f t="shared" si="98"/>
        <v>0.16896648831315123</v>
      </c>
      <c r="D275" s="47">
        <v>28</v>
      </c>
      <c r="E275" s="47">
        <v>38</v>
      </c>
      <c r="F275" s="78">
        <v>53</v>
      </c>
      <c r="G275" s="78">
        <v>10</v>
      </c>
      <c r="H275" s="78">
        <v>3</v>
      </c>
      <c r="I275" s="47">
        <v>10</v>
      </c>
      <c r="J275" s="43">
        <f>B275-I275</f>
        <v>56</v>
      </c>
      <c r="K275" s="98"/>
      <c r="L275" s="61"/>
    </row>
    <row r="276" spans="1:12" ht="11.1" customHeight="1" x14ac:dyDescent="0.2">
      <c r="A276" s="114" t="s">
        <v>346</v>
      </c>
      <c r="B276" s="47">
        <v>1</v>
      </c>
      <c r="C276" s="75">
        <f t="shared" si="98"/>
        <v>2.5600983077750184E-3</v>
      </c>
      <c r="D276" s="47">
        <v>1</v>
      </c>
      <c r="E276" s="48" t="s">
        <v>73</v>
      </c>
      <c r="F276" s="78">
        <v>1</v>
      </c>
      <c r="G276" s="49" t="s">
        <v>73</v>
      </c>
      <c r="H276" s="49" t="s">
        <v>73</v>
      </c>
      <c r="I276" s="48" t="s">
        <v>73</v>
      </c>
      <c r="J276" s="43">
        <f>B276</f>
        <v>1</v>
      </c>
      <c r="K276" s="98"/>
      <c r="L276" s="61"/>
    </row>
    <row r="277" spans="1:12" ht="11.1" customHeight="1" x14ac:dyDescent="0.2">
      <c r="A277" s="103" t="s">
        <v>167</v>
      </c>
      <c r="B277" s="55">
        <v>198</v>
      </c>
      <c r="C277" s="96">
        <f t="shared" si="98"/>
        <v>0.5068994649394537</v>
      </c>
      <c r="D277" s="55">
        <v>71</v>
      </c>
      <c r="E277" s="55">
        <v>127</v>
      </c>
      <c r="F277" s="79">
        <v>185</v>
      </c>
      <c r="G277" s="79">
        <v>5</v>
      </c>
      <c r="H277" s="79">
        <v>8</v>
      </c>
      <c r="I277" s="55">
        <v>49</v>
      </c>
      <c r="J277" s="50">
        <f>B277-I277</f>
        <v>149</v>
      </c>
      <c r="K277" s="98"/>
      <c r="L277" s="61"/>
    </row>
    <row r="278" spans="1:12" ht="11.1" customHeight="1" x14ac:dyDescent="0.2">
      <c r="A278" s="7" t="s">
        <v>276</v>
      </c>
      <c r="B278" s="47">
        <v>198</v>
      </c>
      <c r="C278" s="75">
        <f t="shared" si="98"/>
        <v>0.5068994649394537</v>
      </c>
      <c r="D278" s="47">
        <v>71</v>
      </c>
      <c r="E278" s="47">
        <v>127</v>
      </c>
      <c r="F278" s="78">
        <v>185</v>
      </c>
      <c r="G278" s="78">
        <v>5</v>
      </c>
      <c r="H278" s="78">
        <v>8</v>
      </c>
      <c r="I278" s="47">
        <v>49</v>
      </c>
      <c r="J278" s="43">
        <f>B278-I278</f>
        <v>149</v>
      </c>
      <c r="K278" s="98"/>
      <c r="L278" s="61"/>
    </row>
    <row r="279" spans="1:12" ht="10.5" customHeight="1" x14ac:dyDescent="0.2">
      <c r="A279" s="7"/>
      <c r="B279" s="47"/>
      <c r="C279" s="75"/>
      <c r="D279" s="47"/>
      <c r="E279" s="47"/>
      <c r="F279" s="78"/>
      <c r="G279" s="78"/>
      <c r="H279" s="78"/>
      <c r="I279" s="47"/>
      <c r="J279" s="43"/>
      <c r="K279" s="98"/>
      <c r="L279" s="61"/>
    </row>
    <row r="280" spans="1:12" ht="11.1" customHeight="1" x14ac:dyDescent="0.2">
      <c r="A280" s="14" t="s">
        <v>101</v>
      </c>
      <c r="B280" s="80">
        <f>B281+B283</f>
        <v>280</v>
      </c>
      <c r="C280" s="96">
        <f t="shared" si="98"/>
        <v>0.71682752617700518</v>
      </c>
      <c r="D280" s="80">
        <f t="shared" ref="D280:J280" si="101">D281+D283</f>
        <v>177</v>
      </c>
      <c r="E280" s="80">
        <f t="shared" si="101"/>
        <v>103</v>
      </c>
      <c r="F280" s="80">
        <f t="shared" si="101"/>
        <v>252</v>
      </c>
      <c r="G280" s="80">
        <f>G283</f>
        <v>16</v>
      </c>
      <c r="H280" s="80">
        <f t="shared" si="101"/>
        <v>12</v>
      </c>
      <c r="I280" s="80">
        <f t="shared" si="101"/>
        <v>82</v>
      </c>
      <c r="J280" s="81">
        <f t="shared" si="101"/>
        <v>198</v>
      </c>
      <c r="K280" s="98"/>
      <c r="L280" s="61"/>
    </row>
    <row r="281" spans="1:12" ht="11.1" customHeight="1" x14ac:dyDescent="0.2">
      <c r="A281" s="103" t="s">
        <v>213</v>
      </c>
      <c r="B281" s="55">
        <v>29</v>
      </c>
      <c r="C281" s="96">
        <f t="shared" si="98"/>
        <v>7.4242850925475543E-2</v>
      </c>
      <c r="D281" s="55">
        <v>21</v>
      </c>
      <c r="E281" s="55">
        <v>8</v>
      </c>
      <c r="F281" s="79">
        <v>26</v>
      </c>
      <c r="G281" s="95" t="s">
        <v>73</v>
      </c>
      <c r="H281" s="79">
        <v>3</v>
      </c>
      <c r="I281" s="55">
        <v>21</v>
      </c>
      <c r="J281" s="50">
        <f>B281-I281</f>
        <v>8</v>
      </c>
      <c r="K281" s="98"/>
      <c r="L281" s="61"/>
    </row>
    <row r="282" spans="1:12" ht="11.1" customHeight="1" x14ac:dyDescent="0.2">
      <c r="A282" s="12" t="s">
        <v>222</v>
      </c>
      <c r="B282" s="47">
        <v>29</v>
      </c>
      <c r="C282" s="75">
        <f t="shared" si="98"/>
        <v>7.4242850925475543E-2</v>
      </c>
      <c r="D282" s="47">
        <v>21</v>
      </c>
      <c r="E282" s="47">
        <v>8</v>
      </c>
      <c r="F282" s="78">
        <v>26</v>
      </c>
      <c r="G282" s="49" t="s">
        <v>73</v>
      </c>
      <c r="H282" s="78">
        <v>3</v>
      </c>
      <c r="I282" s="47">
        <v>21</v>
      </c>
      <c r="J282" s="43">
        <f>B282-I282</f>
        <v>8</v>
      </c>
      <c r="K282" s="98"/>
      <c r="L282" s="61"/>
    </row>
    <row r="283" spans="1:12" ht="11.1" customHeight="1" x14ac:dyDescent="0.2">
      <c r="A283" s="103" t="s">
        <v>169</v>
      </c>
      <c r="B283" s="80">
        <f>SUM(B284:B285)</f>
        <v>251</v>
      </c>
      <c r="C283" s="96">
        <f t="shared" si="98"/>
        <v>0.64258467525152962</v>
      </c>
      <c r="D283" s="80">
        <f t="shared" ref="D283:J283" si="102">SUM(D284:D285)</f>
        <v>156</v>
      </c>
      <c r="E283" s="80">
        <f t="shared" si="102"/>
        <v>95</v>
      </c>
      <c r="F283" s="80">
        <f t="shared" si="102"/>
        <v>226</v>
      </c>
      <c r="G283" s="80">
        <f t="shared" si="102"/>
        <v>16</v>
      </c>
      <c r="H283" s="80">
        <f t="shared" si="102"/>
        <v>9</v>
      </c>
      <c r="I283" s="80">
        <f t="shared" si="102"/>
        <v>61</v>
      </c>
      <c r="J283" s="81">
        <f t="shared" si="102"/>
        <v>190</v>
      </c>
      <c r="K283" s="98"/>
      <c r="L283" s="61"/>
    </row>
    <row r="284" spans="1:12" ht="11.1" customHeight="1" x14ac:dyDescent="0.2">
      <c r="A284" s="18" t="s">
        <v>223</v>
      </c>
      <c r="B284" s="47">
        <v>127</v>
      </c>
      <c r="C284" s="75">
        <f t="shared" si="98"/>
        <v>0.32513248508742737</v>
      </c>
      <c r="D284" s="47">
        <v>91</v>
      </c>
      <c r="E284" s="47">
        <v>36</v>
      </c>
      <c r="F284" s="78">
        <v>118</v>
      </c>
      <c r="G284" s="78">
        <v>6</v>
      </c>
      <c r="H284" s="78">
        <v>3</v>
      </c>
      <c r="I284" s="47">
        <v>32</v>
      </c>
      <c r="J284" s="43">
        <f>B284-I284</f>
        <v>95</v>
      </c>
      <c r="K284" s="98"/>
      <c r="L284" s="61"/>
    </row>
    <row r="285" spans="1:12" ht="11.1" customHeight="1" x14ac:dyDescent="0.2">
      <c r="A285" s="18" t="s">
        <v>347</v>
      </c>
      <c r="B285" s="47">
        <v>124</v>
      </c>
      <c r="C285" s="75">
        <f t="shared" si="98"/>
        <v>0.31745219016410231</v>
      </c>
      <c r="D285" s="47">
        <v>65</v>
      </c>
      <c r="E285" s="47">
        <v>59</v>
      </c>
      <c r="F285" s="82">
        <v>108</v>
      </c>
      <c r="G285" s="82">
        <v>10</v>
      </c>
      <c r="H285" s="82">
        <v>6</v>
      </c>
      <c r="I285" s="47">
        <v>29</v>
      </c>
      <c r="J285" s="43">
        <v>95</v>
      </c>
      <c r="K285" s="98"/>
      <c r="L285" s="61"/>
    </row>
    <row r="286" spans="1:12" ht="10.5" customHeight="1" x14ac:dyDescent="0.2">
      <c r="A286" s="7"/>
      <c r="B286" s="47"/>
      <c r="C286" s="75"/>
      <c r="D286" s="47"/>
      <c r="E286" s="47"/>
      <c r="F286" s="78"/>
      <c r="G286" s="78"/>
      <c r="H286" s="78"/>
      <c r="I286" s="47"/>
      <c r="J286" s="43"/>
      <c r="K286" s="98"/>
      <c r="L286" s="61"/>
    </row>
    <row r="287" spans="1:12" ht="11.1" customHeight="1" x14ac:dyDescent="0.2">
      <c r="A287" s="16" t="s">
        <v>335</v>
      </c>
      <c r="B287" s="55">
        <v>49</v>
      </c>
      <c r="C287" s="96">
        <f t="shared" si="98"/>
        <v>0.12544481708097591</v>
      </c>
      <c r="D287" s="55">
        <v>22</v>
      </c>
      <c r="E287" s="55">
        <v>27</v>
      </c>
      <c r="F287" s="79">
        <v>24</v>
      </c>
      <c r="G287" s="95" t="s">
        <v>73</v>
      </c>
      <c r="H287" s="79">
        <v>24.5</v>
      </c>
      <c r="I287" s="55">
        <v>17</v>
      </c>
      <c r="J287" s="50">
        <f>B287-I287</f>
        <v>32</v>
      </c>
      <c r="K287" s="98"/>
      <c r="L287" s="61"/>
    </row>
    <row r="288" spans="1:12" ht="11.1" customHeight="1" x14ac:dyDescent="0.2">
      <c r="A288" s="118" t="s">
        <v>336</v>
      </c>
      <c r="B288" s="47">
        <v>49</v>
      </c>
      <c r="C288" s="75">
        <f t="shared" si="98"/>
        <v>0.12544481708097591</v>
      </c>
      <c r="D288" s="47">
        <v>22</v>
      </c>
      <c r="E288" s="47">
        <v>27</v>
      </c>
      <c r="F288" s="82">
        <v>24</v>
      </c>
      <c r="G288" s="49" t="s">
        <v>73</v>
      </c>
      <c r="H288" s="78">
        <v>24.5</v>
      </c>
      <c r="I288" s="47">
        <v>17</v>
      </c>
      <c r="J288" s="43">
        <f>B288-I288</f>
        <v>32</v>
      </c>
      <c r="K288" s="98"/>
      <c r="L288" s="61"/>
    </row>
    <row r="289" spans="1:12" ht="11.1" customHeight="1" x14ac:dyDescent="0.2">
      <c r="A289" s="119" t="s">
        <v>348</v>
      </c>
      <c r="B289" s="47">
        <v>49</v>
      </c>
      <c r="C289" s="75">
        <f t="shared" si="98"/>
        <v>0.12544481708097591</v>
      </c>
      <c r="D289" s="47">
        <v>22</v>
      </c>
      <c r="E289" s="47">
        <v>27</v>
      </c>
      <c r="F289" s="78">
        <v>24</v>
      </c>
      <c r="G289" s="49" t="s">
        <v>73</v>
      </c>
      <c r="H289" s="78">
        <v>24.5</v>
      </c>
      <c r="I289" s="47">
        <v>17</v>
      </c>
      <c r="J289" s="43">
        <f>B289-I289</f>
        <v>32</v>
      </c>
      <c r="K289" s="98"/>
      <c r="L289" s="61"/>
    </row>
    <row r="290" spans="1:12" ht="11.1" customHeight="1" x14ac:dyDescent="0.2">
      <c r="A290" s="93"/>
      <c r="B290" s="47"/>
      <c r="C290" s="75"/>
      <c r="D290" s="47"/>
      <c r="E290" s="47"/>
      <c r="F290" s="47"/>
      <c r="G290" s="47"/>
      <c r="H290" s="47"/>
      <c r="I290" s="47"/>
      <c r="J290" s="43"/>
      <c r="K290" s="98"/>
      <c r="L290" s="61"/>
    </row>
    <row r="291" spans="1:12" ht="11.1" customHeight="1" x14ac:dyDescent="0.2">
      <c r="A291" s="14" t="s">
        <v>11</v>
      </c>
      <c r="B291" s="55">
        <v>32</v>
      </c>
      <c r="C291" s="96">
        <f t="shared" si="98"/>
        <v>8.1923145848800588E-2</v>
      </c>
      <c r="D291" s="55">
        <v>10</v>
      </c>
      <c r="E291" s="55">
        <v>22</v>
      </c>
      <c r="F291" s="79">
        <v>32</v>
      </c>
      <c r="G291" s="95" t="s">
        <v>73</v>
      </c>
      <c r="H291" s="95" t="s">
        <v>73</v>
      </c>
      <c r="I291" s="55">
        <v>16</v>
      </c>
      <c r="J291" s="50">
        <f t="shared" ref="J291:J292" si="103">B291-I291</f>
        <v>16</v>
      </c>
      <c r="K291" s="98"/>
      <c r="L291" s="61"/>
    </row>
    <row r="292" spans="1:12" ht="11.1" customHeight="1" x14ac:dyDescent="0.2">
      <c r="A292" s="22" t="s">
        <v>195</v>
      </c>
      <c r="B292" s="55">
        <v>32</v>
      </c>
      <c r="C292" s="96">
        <f t="shared" si="98"/>
        <v>8.1923145848800588E-2</v>
      </c>
      <c r="D292" s="55">
        <v>10</v>
      </c>
      <c r="E292" s="55">
        <v>22</v>
      </c>
      <c r="F292" s="79">
        <v>32</v>
      </c>
      <c r="G292" s="95" t="s">
        <v>73</v>
      </c>
      <c r="H292" s="95" t="s">
        <v>73</v>
      </c>
      <c r="I292" s="55">
        <v>16</v>
      </c>
      <c r="J292" s="50">
        <f t="shared" si="103"/>
        <v>16</v>
      </c>
      <c r="K292" s="98"/>
      <c r="L292" s="61"/>
    </row>
    <row r="293" spans="1:12" ht="13.5" customHeight="1" x14ac:dyDescent="0.2">
      <c r="A293" s="18" t="s">
        <v>349</v>
      </c>
      <c r="B293" s="47">
        <v>32</v>
      </c>
      <c r="C293" s="75">
        <f t="shared" si="98"/>
        <v>8.1923145848800588E-2</v>
      </c>
      <c r="D293" s="47">
        <v>10</v>
      </c>
      <c r="E293" s="47">
        <v>22</v>
      </c>
      <c r="F293" s="78">
        <v>32</v>
      </c>
      <c r="G293" s="49" t="s">
        <v>73</v>
      </c>
      <c r="H293" s="49" t="s">
        <v>73</v>
      </c>
      <c r="I293" s="47">
        <v>16</v>
      </c>
      <c r="J293" s="43">
        <f t="shared" si="93"/>
        <v>16</v>
      </c>
      <c r="K293" s="98"/>
      <c r="L293" s="61"/>
    </row>
    <row r="294" spans="1:12" ht="12" customHeight="1" x14ac:dyDescent="0.2">
      <c r="A294" s="76"/>
      <c r="B294" s="93"/>
      <c r="C294" s="93"/>
      <c r="D294" s="93"/>
      <c r="E294" s="93"/>
      <c r="F294" s="93"/>
      <c r="G294" s="93"/>
      <c r="H294" s="93"/>
      <c r="I294" s="93"/>
      <c r="J294" s="93"/>
      <c r="K294" s="98"/>
      <c r="L294" s="61"/>
    </row>
    <row r="295" spans="1:12" ht="9" customHeight="1" x14ac:dyDescent="0.2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8"/>
      <c r="L295" s="61"/>
    </row>
    <row r="296" spans="1:12" ht="9" customHeight="1" x14ac:dyDescent="0.2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8"/>
      <c r="L296" s="61"/>
    </row>
    <row r="297" spans="1:12" ht="12" customHeight="1" x14ac:dyDescent="0.2">
      <c r="A297" s="142" t="s">
        <v>326</v>
      </c>
      <c r="B297" s="142"/>
      <c r="C297" s="142"/>
      <c r="D297" s="142"/>
      <c r="E297" s="142"/>
      <c r="F297" s="142"/>
      <c r="G297" s="142"/>
      <c r="H297" s="142"/>
      <c r="I297" s="142"/>
      <c r="J297" s="142"/>
      <c r="K297" s="98"/>
      <c r="L297" s="61"/>
    </row>
    <row r="298" spans="1:12" ht="12" customHeight="1" x14ac:dyDescent="0.2">
      <c r="A298" s="142" t="s">
        <v>338</v>
      </c>
      <c r="B298" s="142"/>
      <c r="C298" s="142"/>
      <c r="D298" s="142"/>
      <c r="E298" s="142"/>
      <c r="F298" s="142"/>
      <c r="G298" s="142"/>
      <c r="H298" s="142"/>
      <c r="I298" s="142"/>
      <c r="J298" s="142"/>
      <c r="K298" s="98"/>
      <c r="L298" s="61"/>
    </row>
    <row r="299" spans="1:12" ht="12" customHeight="1" x14ac:dyDescent="0.2">
      <c r="A299" s="143" t="s">
        <v>7</v>
      </c>
      <c r="B299" s="143"/>
      <c r="C299" s="143"/>
      <c r="D299" s="143"/>
      <c r="E299" s="143"/>
      <c r="F299" s="143"/>
      <c r="G299" s="143"/>
      <c r="H299" s="143"/>
      <c r="I299" s="143"/>
      <c r="J299" s="143"/>
      <c r="K299" s="98"/>
      <c r="L299" s="61"/>
    </row>
    <row r="300" spans="1:12" ht="12" customHeight="1" thickBot="1" x14ac:dyDescent="0.25">
      <c r="A300" s="5"/>
      <c r="B300" s="112"/>
      <c r="C300" s="112"/>
      <c r="D300" s="112"/>
      <c r="E300" s="112"/>
      <c r="F300" s="112"/>
      <c r="G300" s="112"/>
      <c r="H300" s="120"/>
      <c r="I300" s="5"/>
      <c r="J300" s="23"/>
      <c r="K300" s="98"/>
      <c r="L300" s="61"/>
    </row>
    <row r="301" spans="1:12" ht="12" customHeight="1" thickTop="1" x14ac:dyDescent="0.2">
      <c r="A301" s="26"/>
      <c r="B301" s="27"/>
      <c r="C301" s="28"/>
      <c r="D301" s="27"/>
      <c r="E301" s="28"/>
      <c r="F301" s="27"/>
      <c r="G301" s="28"/>
      <c r="H301" s="28"/>
      <c r="I301" s="29"/>
      <c r="J301" s="100"/>
      <c r="K301" s="98"/>
      <c r="L301" s="61"/>
    </row>
    <row r="302" spans="1:12" ht="12" customHeight="1" x14ac:dyDescent="0.2">
      <c r="A302" s="30"/>
      <c r="B302" s="31" t="s">
        <v>32</v>
      </c>
      <c r="C302" s="32"/>
      <c r="D302" s="31" t="s">
        <v>33</v>
      </c>
      <c r="E302" s="32"/>
      <c r="F302" s="31" t="s">
        <v>34</v>
      </c>
      <c r="G302" s="33"/>
      <c r="H302" s="33"/>
      <c r="I302" s="31" t="s">
        <v>327</v>
      </c>
      <c r="J302" s="33"/>
      <c r="K302" s="98"/>
      <c r="L302" s="61"/>
    </row>
    <row r="303" spans="1:12" ht="12" customHeight="1" x14ac:dyDescent="0.2">
      <c r="A303" s="34" t="s">
        <v>161</v>
      </c>
      <c r="B303" s="35"/>
      <c r="C303" s="35"/>
      <c r="D303" s="35"/>
      <c r="E303" s="35"/>
      <c r="F303" s="35"/>
      <c r="G303" s="35"/>
      <c r="H303" s="35"/>
      <c r="I303" s="36"/>
      <c r="J303" s="37"/>
      <c r="K303" s="98"/>
      <c r="L303" s="61"/>
    </row>
    <row r="304" spans="1:12" ht="12" customHeight="1" x14ac:dyDescent="0.2">
      <c r="A304" s="34"/>
      <c r="B304" s="38" t="s">
        <v>58</v>
      </c>
      <c r="C304" s="38" t="s">
        <v>59</v>
      </c>
      <c r="D304" s="38" t="s">
        <v>60</v>
      </c>
      <c r="E304" s="38" t="s">
        <v>61</v>
      </c>
      <c r="F304" s="38" t="s">
        <v>62</v>
      </c>
      <c r="G304" s="38" t="s">
        <v>63</v>
      </c>
      <c r="H304" s="38" t="s">
        <v>64</v>
      </c>
      <c r="I304" s="39" t="s">
        <v>328</v>
      </c>
      <c r="J304" s="101"/>
      <c r="K304" s="98"/>
      <c r="L304" s="61"/>
    </row>
    <row r="305" spans="1:12" ht="12" customHeight="1" x14ac:dyDescent="0.2">
      <c r="A305" s="30"/>
      <c r="B305" s="40"/>
      <c r="C305" s="40"/>
      <c r="D305" s="40"/>
      <c r="E305" s="40"/>
      <c r="F305" s="40"/>
      <c r="G305" s="40"/>
      <c r="H305" s="41"/>
      <c r="I305" s="42" t="s">
        <v>329</v>
      </c>
      <c r="J305" s="33" t="s">
        <v>330</v>
      </c>
      <c r="K305" s="98"/>
      <c r="L305" s="61"/>
    </row>
    <row r="306" spans="1:12" ht="15" customHeight="1" x14ac:dyDescent="0.2">
      <c r="A306" s="10"/>
      <c r="B306" s="11"/>
      <c r="C306" s="11"/>
      <c r="D306" s="11"/>
      <c r="E306" s="11"/>
      <c r="F306" s="11"/>
      <c r="G306" s="11"/>
      <c r="H306" s="11"/>
      <c r="I306" s="25"/>
      <c r="J306" s="24"/>
      <c r="K306" s="98"/>
      <c r="L306" s="61"/>
    </row>
    <row r="307" spans="1:12" x14ac:dyDescent="0.2">
      <c r="A307" s="113" t="s">
        <v>18</v>
      </c>
      <c r="B307" s="13">
        <f>B310+B322+B329+B335+B345+B353+B357+B364+B368+B372+B383+B390</f>
        <v>8622</v>
      </c>
      <c r="C307" s="66">
        <f t="shared" ref="C307:C365" si="104">(B307/$B$10)*100</f>
        <v>22.073167609636211</v>
      </c>
      <c r="D307" s="13">
        <f t="shared" ref="D307:J307" si="105">D310+D322+D329+D335+D345+D353+D357+D364+D368+D372+D383+D390</f>
        <v>2186</v>
      </c>
      <c r="E307" s="13">
        <f t="shared" si="105"/>
        <v>6436</v>
      </c>
      <c r="F307" s="13">
        <f t="shared" si="105"/>
        <v>3967.8562386469152</v>
      </c>
      <c r="G307" s="13">
        <f>G310+G322+G329+G335+G345+G353+G364+G368+G372+G383+G390</f>
        <v>196.25244279114722</v>
      </c>
      <c r="H307" s="13">
        <f t="shared" si="105"/>
        <v>4457.8913185619376</v>
      </c>
      <c r="I307" s="13">
        <f t="shared" si="105"/>
        <v>1211</v>
      </c>
      <c r="J307" s="2">
        <f t="shared" si="105"/>
        <v>7411</v>
      </c>
      <c r="K307" s="98"/>
      <c r="L307" s="61"/>
    </row>
    <row r="308" spans="1:12" x14ac:dyDescent="0.2">
      <c r="A308" s="93"/>
      <c r="B308" s="68"/>
      <c r="C308" s="69"/>
      <c r="D308" s="68"/>
      <c r="E308" s="68"/>
      <c r="F308" s="68"/>
      <c r="G308" s="68"/>
      <c r="H308" s="68"/>
      <c r="I308" s="68"/>
      <c r="J308" s="70"/>
      <c r="K308" s="98"/>
      <c r="L308" s="61"/>
    </row>
    <row r="309" spans="1:12" ht="14.1" customHeight="1" x14ac:dyDescent="0.2">
      <c r="A309" s="16" t="s">
        <v>68</v>
      </c>
      <c r="B309" s="68"/>
      <c r="C309" s="69"/>
      <c r="D309" s="68"/>
      <c r="E309" s="68"/>
      <c r="F309" s="68"/>
      <c r="G309" s="68"/>
      <c r="H309" s="68"/>
      <c r="I309" s="68"/>
      <c r="J309" s="70"/>
      <c r="K309" s="98"/>
      <c r="L309" s="61"/>
    </row>
    <row r="310" spans="1:12" ht="14.1" customHeight="1" x14ac:dyDescent="0.2">
      <c r="A310" s="16" t="s">
        <v>20</v>
      </c>
      <c r="B310" s="80">
        <f>B311+B318</f>
        <v>2470</v>
      </c>
      <c r="C310" s="96">
        <f t="shared" si="104"/>
        <v>6.3234428202042965</v>
      </c>
      <c r="D310" s="80">
        <f t="shared" ref="D310:J310" si="106">D311+D318</f>
        <v>743</v>
      </c>
      <c r="E310" s="80">
        <f t="shared" si="106"/>
        <v>1727</v>
      </c>
      <c r="F310" s="80">
        <f t="shared" si="106"/>
        <v>1065.7508514930223</v>
      </c>
      <c r="G310" s="80">
        <f t="shared" si="106"/>
        <v>29.153565247527446</v>
      </c>
      <c r="H310" s="80">
        <f t="shared" si="106"/>
        <v>1375.09558325945</v>
      </c>
      <c r="I310" s="80">
        <f t="shared" si="106"/>
        <v>264</v>
      </c>
      <c r="J310" s="81">
        <f t="shared" si="106"/>
        <v>2206</v>
      </c>
      <c r="K310" s="98"/>
      <c r="L310" s="61"/>
    </row>
    <row r="311" spans="1:12" ht="14.1" customHeight="1" x14ac:dyDescent="0.2">
      <c r="A311" s="103" t="s">
        <v>159</v>
      </c>
      <c r="B311" s="80">
        <f>SUM(B312:B316)</f>
        <v>2008</v>
      </c>
      <c r="C311" s="96">
        <f t="shared" si="104"/>
        <v>5.140677402012237</v>
      </c>
      <c r="D311" s="80">
        <f t="shared" ref="D311:J311" si="107">SUM(D312:D316)</f>
        <v>601</v>
      </c>
      <c r="E311" s="80">
        <f t="shared" si="107"/>
        <v>1407</v>
      </c>
      <c r="F311" s="80">
        <f t="shared" si="107"/>
        <v>900.46513720730809</v>
      </c>
      <c r="G311" s="80">
        <f t="shared" si="107"/>
        <v>19.614394740615005</v>
      </c>
      <c r="H311" s="80">
        <f t="shared" si="107"/>
        <v>1087.9204680520768</v>
      </c>
      <c r="I311" s="80">
        <f t="shared" si="107"/>
        <v>219</v>
      </c>
      <c r="J311" s="81">
        <f t="shared" si="107"/>
        <v>1789</v>
      </c>
      <c r="K311" s="98"/>
      <c r="L311" s="61"/>
    </row>
    <row r="312" spans="1:12" ht="12" customHeight="1" x14ac:dyDescent="0.2">
      <c r="A312" s="18" t="s">
        <v>219</v>
      </c>
      <c r="B312" s="47">
        <v>182</v>
      </c>
      <c r="C312" s="75">
        <f t="shared" si="104"/>
        <v>0.46593789201505337</v>
      </c>
      <c r="D312" s="47">
        <v>46</v>
      </c>
      <c r="E312" s="47">
        <v>136</v>
      </c>
      <c r="F312" s="82">
        <v>90.448484848484853</v>
      </c>
      <c r="G312" s="82">
        <v>5.5151515151515156</v>
      </c>
      <c r="H312" s="82">
        <v>86.036363636363632</v>
      </c>
      <c r="I312" s="47">
        <v>22</v>
      </c>
      <c r="J312" s="43">
        <f>B312-I312</f>
        <v>160</v>
      </c>
      <c r="K312" s="98"/>
      <c r="L312" s="61"/>
    </row>
    <row r="313" spans="1:12" ht="12" customHeight="1" x14ac:dyDescent="0.2">
      <c r="A313" s="18" t="s">
        <v>220</v>
      </c>
      <c r="B313" s="47">
        <v>359</v>
      </c>
      <c r="C313" s="75">
        <f t="shared" si="104"/>
        <v>0.91907529249123165</v>
      </c>
      <c r="D313" s="47">
        <v>44</v>
      </c>
      <c r="E313" s="47">
        <v>315</v>
      </c>
      <c r="F313" s="82">
        <v>155.89602446483178</v>
      </c>
      <c r="G313" s="82">
        <v>7.6850152905198774</v>
      </c>
      <c r="H313" s="82">
        <v>195.4189602446483</v>
      </c>
      <c r="I313" s="47">
        <v>45</v>
      </c>
      <c r="J313" s="43">
        <f>B313-I313</f>
        <v>314</v>
      </c>
      <c r="K313" s="98"/>
      <c r="L313" s="61"/>
    </row>
    <row r="314" spans="1:12" ht="12" customHeight="1" x14ac:dyDescent="0.2">
      <c r="A314" s="12" t="s">
        <v>235</v>
      </c>
      <c r="B314" s="47">
        <v>118</v>
      </c>
      <c r="C314" s="75">
        <f t="shared" si="104"/>
        <v>0.30209160031745219</v>
      </c>
      <c r="D314" s="47">
        <v>20</v>
      </c>
      <c r="E314" s="47">
        <v>98</v>
      </c>
      <c r="F314" s="82">
        <v>12.530973451327434</v>
      </c>
      <c r="G314" s="82">
        <v>1.0442477876106195</v>
      </c>
      <c r="H314" s="82">
        <v>104.42477876106196</v>
      </c>
      <c r="I314" s="47">
        <v>18</v>
      </c>
      <c r="J314" s="43">
        <f>B314-I314</f>
        <v>100</v>
      </c>
      <c r="K314" s="98"/>
      <c r="L314" s="61"/>
    </row>
    <row r="315" spans="1:12" ht="12" customHeight="1" x14ac:dyDescent="0.2">
      <c r="A315" s="18" t="s">
        <v>234</v>
      </c>
      <c r="B315" s="47">
        <v>613</v>
      </c>
      <c r="C315" s="75">
        <f t="shared" si="104"/>
        <v>1.5693402626660864</v>
      </c>
      <c r="D315" s="47">
        <v>244</v>
      </c>
      <c r="E315" s="47">
        <v>369</v>
      </c>
      <c r="F315" s="82">
        <v>284.38144329896909</v>
      </c>
      <c r="G315" s="82">
        <v>1.0532646048109966</v>
      </c>
      <c r="H315" s="82">
        <v>327.56529209621993</v>
      </c>
      <c r="I315" s="47">
        <v>78</v>
      </c>
      <c r="J315" s="43">
        <f>B315-I315</f>
        <v>535</v>
      </c>
      <c r="K315" s="98"/>
      <c r="L315" s="61"/>
    </row>
    <row r="316" spans="1:12" ht="12" customHeight="1" x14ac:dyDescent="0.2">
      <c r="A316" s="18" t="s">
        <v>221</v>
      </c>
      <c r="B316" s="47">
        <v>736</v>
      </c>
      <c r="C316" s="75">
        <f t="shared" si="104"/>
        <v>1.8842323545224138</v>
      </c>
      <c r="D316" s="47">
        <v>247</v>
      </c>
      <c r="E316" s="47">
        <v>489</v>
      </c>
      <c r="F316" s="82">
        <v>357.208211143695</v>
      </c>
      <c r="G316" s="82">
        <v>4.3167155425219939</v>
      </c>
      <c r="H316" s="82">
        <v>374.47507331378296</v>
      </c>
      <c r="I316" s="47">
        <v>56</v>
      </c>
      <c r="J316" s="43">
        <f>B316-I316</f>
        <v>680</v>
      </c>
      <c r="K316" s="98"/>
      <c r="L316" s="61"/>
    </row>
    <row r="317" spans="1:12" ht="13.5" customHeight="1" x14ac:dyDescent="0.2">
      <c r="A317" s="18"/>
      <c r="B317" s="47"/>
      <c r="C317" s="75"/>
      <c r="D317" s="47"/>
      <c r="E317" s="47"/>
      <c r="F317" s="82"/>
      <c r="G317" s="82"/>
      <c r="H317" s="82"/>
      <c r="I317" s="47"/>
      <c r="J317" s="43"/>
      <c r="K317" s="98"/>
      <c r="L317" s="61"/>
    </row>
    <row r="318" spans="1:12" ht="14.1" customHeight="1" x14ac:dyDescent="0.2">
      <c r="A318" s="103" t="s">
        <v>160</v>
      </c>
      <c r="B318" s="80">
        <f>SUM(B319:B320)</f>
        <v>462</v>
      </c>
      <c r="C318" s="96">
        <f t="shared" si="104"/>
        <v>1.1827654181920586</v>
      </c>
      <c r="D318" s="80">
        <f t="shared" ref="D318:J318" si="108">SUM(D319:D320)</f>
        <v>142</v>
      </c>
      <c r="E318" s="80">
        <f t="shared" si="108"/>
        <v>320</v>
      </c>
      <c r="F318" s="80">
        <f t="shared" si="108"/>
        <v>165.28571428571431</v>
      </c>
      <c r="G318" s="80">
        <f t="shared" si="108"/>
        <v>9.5391705069124431</v>
      </c>
      <c r="H318" s="80">
        <f t="shared" si="108"/>
        <v>287.17511520737327</v>
      </c>
      <c r="I318" s="80">
        <f t="shared" si="108"/>
        <v>45</v>
      </c>
      <c r="J318" s="81">
        <f t="shared" si="108"/>
        <v>417</v>
      </c>
      <c r="K318" s="98"/>
      <c r="L318" s="61"/>
    </row>
    <row r="319" spans="1:12" ht="12" customHeight="1" x14ac:dyDescent="0.2">
      <c r="A319" s="18" t="s">
        <v>233</v>
      </c>
      <c r="B319" s="47">
        <v>2</v>
      </c>
      <c r="C319" s="75">
        <f t="shared" si="104"/>
        <v>5.1201966155500368E-3</v>
      </c>
      <c r="D319" s="47">
        <v>1</v>
      </c>
      <c r="E319" s="47">
        <v>1</v>
      </c>
      <c r="F319" s="82">
        <v>1</v>
      </c>
      <c r="G319" s="84" t="s">
        <v>73</v>
      </c>
      <c r="H319" s="84">
        <v>1</v>
      </c>
      <c r="I319" s="84" t="s">
        <v>73</v>
      </c>
      <c r="J319" s="43">
        <f>B319</f>
        <v>2</v>
      </c>
      <c r="K319" s="98"/>
      <c r="L319" s="61"/>
    </row>
    <row r="320" spans="1:12" ht="12" customHeight="1" x14ac:dyDescent="0.2">
      <c r="A320" s="18" t="s">
        <v>232</v>
      </c>
      <c r="B320" s="47">
        <v>460</v>
      </c>
      <c r="C320" s="75">
        <f t="shared" si="104"/>
        <v>1.1776452215765085</v>
      </c>
      <c r="D320" s="47">
        <v>141</v>
      </c>
      <c r="E320" s="47">
        <v>319</v>
      </c>
      <c r="F320" s="82">
        <v>164.28571428571431</v>
      </c>
      <c r="G320" s="82">
        <v>9.5391705069124431</v>
      </c>
      <c r="H320" s="82">
        <v>286.17511520737327</v>
      </c>
      <c r="I320" s="47">
        <v>45</v>
      </c>
      <c r="J320" s="43">
        <f>B320-I320</f>
        <v>415</v>
      </c>
      <c r="K320" s="98"/>
      <c r="L320" s="61"/>
    </row>
    <row r="321" spans="1:12" ht="13.5" customHeight="1" x14ac:dyDescent="0.2">
      <c r="A321" s="93"/>
      <c r="B321" s="47"/>
      <c r="C321" s="75"/>
      <c r="D321" s="47"/>
      <c r="E321" s="47"/>
      <c r="F321" s="47"/>
      <c r="G321" s="47"/>
      <c r="H321" s="47"/>
      <c r="I321" s="47"/>
      <c r="J321" s="43"/>
      <c r="K321" s="98"/>
      <c r="L321" s="61"/>
    </row>
    <row r="322" spans="1:12" ht="13.5" customHeight="1" x14ac:dyDescent="0.2">
      <c r="A322" s="16" t="s">
        <v>21</v>
      </c>
      <c r="B322" s="80">
        <f>B323+B326</f>
        <v>973</v>
      </c>
      <c r="C322" s="96">
        <f t="shared" si="104"/>
        <v>2.4909756534650929</v>
      </c>
      <c r="D322" s="80">
        <f t="shared" ref="D322:J322" si="109">D323+D326</f>
        <v>173</v>
      </c>
      <c r="E322" s="80">
        <f t="shared" si="109"/>
        <v>800</v>
      </c>
      <c r="F322" s="80">
        <f t="shared" si="109"/>
        <v>338.74136968649111</v>
      </c>
      <c r="G322" s="80">
        <f t="shared" si="109"/>
        <v>39.454084631287174</v>
      </c>
      <c r="H322" s="80">
        <f t="shared" si="109"/>
        <v>594.80454568222171</v>
      </c>
      <c r="I322" s="80">
        <f t="shared" si="109"/>
        <v>212</v>
      </c>
      <c r="J322" s="81">
        <f t="shared" si="109"/>
        <v>761</v>
      </c>
      <c r="K322" s="98"/>
      <c r="L322" s="61"/>
    </row>
    <row r="323" spans="1:12" ht="13.5" customHeight="1" x14ac:dyDescent="0.2">
      <c r="A323" s="103" t="s">
        <v>176</v>
      </c>
      <c r="B323" s="80">
        <f>SUM(B324:B325)</f>
        <v>685</v>
      </c>
      <c r="C323" s="96">
        <f t="shared" si="104"/>
        <v>1.7536673408258878</v>
      </c>
      <c r="D323" s="80">
        <f t="shared" ref="D323:J323" si="110">SUM(D324:D325)</f>
        <v>155</v>
      </c>
      <c r="E323" s="80">
        <f t="shared" si="110"/>
        <v>530</v>
      </c>
      <c r="F323" s="80">
        <f t="shared" si="110"/>
        <v>259.21898162678963</v>
      </c>
      <c r="G323" s="80">
        <f t="shared" si="110"/>
        <v>29.782442840242396</v>
      </c>
      <c r="H323" s="80">
        <f t="shared" si="110"/>
        <v>395.99857553296795</v>
      </c>
      <c r="I323" s="80">
        <f t="shared" si="110"/>
        <v>148</v>
      </c>
      <c r="J323" s="81">
        <f t="shared" si="110"/>
        <v>537</v>
      </c>
      <c r="K323" s="98"/>
      <c r="L323" s="61"/>
    </row>
    <row r="324" spans="1:12" ht="12" customHeight="1" x14ac:dyDescent="0.2">
      <c r="A324" s="18" t="s">
        <v>214</v>
      </c>
      <c r="B324" s="47">
        <v>214</v>
      </c>
      <c r="C324" s="75">
        <f t="shared" si="104"/>
        <v>0.54786103786385398</v>
      </c>
      <c r="D324" s="47">
        <v>42</v>
      </c>
      <c r="E324" s="47">
        <v>172</v>
      </c>
      <c r="F324" s="82">
        <v>80.525773195876297</v>
      </c>
      <c r="G324" s="82">
        <v>5.5154639175257731</v>
      </c>
      <c r="H324" s="82">
        <v>127.95876288659795</v>
      </c>
      <c r="I324" s="47">
        <v>41</v>
      </c>
      <c r="J324" s="43">
        <f>B324-I324</f>
        <v>173</v>
      </c>
      <c r="K324" s="98"/>
      <c r="L324" s="61"/>
    </row>
    <row r="325" spans="1:12" ht="12" customHeight="1" x14ac:dyDescent="0.2">
      <c r="A325" s="18" t="s">
        <v>215</v>
      </c>
      <c r="B325" s="47">
        <v>471</v>
      </c>
      <c r="C325" s="75">
        <f t="shared" si="104"/>
        <v>1.2058063029620338</v>
      </c>
      <c r="D325" s="47">
        <v>113</v>
      </c>
      <c r="E325" s="47">
        <v>358</v>
      </c>
      <c r="F325" s="82">
        <v>178.69320843091333</v>
      </c>
      <c r="G325" s="82">
        <v>24.266978922716625</v>
      </c>
      <c r="H325" s="82">
        <v>268.03981264637002</v>
      </c>
      <c r="I325" s="47">
        <v>107</v>
      </c>
      <c r="J325" s="43">
        <f t="shared" ref="J325:J351" si="111">B325-I325</f>
        <v>364</v>
      </c>
      <c r="K325" s="98"/>
      <c r="L325" s="61"/>
    </row>
    <row r="326" spans="1:12" ht="13.5" customHeight="1" x14ac:dyDescent="0.2">
      <c r="A326" s="103" t="s">
        <v>175</v>
      </c>
      <c r="B326" s="80">
        <f>B327</f>
        <v>288</v>
      </c>
      <c r="C326" s="96">
        <f t="shared" si="104"/>
        <v>0.73730831263920538</v>
      </c>
      <c r="D326" s="80">
        <f t="shared" ref="D326:J326" si="112">D327</f>
        <v>18</v>
      </c>
      <c r="E326" s="80">
        <f t="shared" si="112"/>
        <v>270</v>
      </c>
      <c r="F326" s="80">
        <f t="shared" si="112"/>
        <v>79.522388059701498</v>
      </c>
      <c r="G326" s="80">
        <f t="shared" si="112"/>
        <v>9.6716417910447756</v>
      </c>
      <c r="H326" s="80">
        <f t="shared" si="112"/>
        <v>198.80597014925374</v>
      </c>
      <c r="I326" s="80">
        <f t="shared" si="112"/>
        <v>64</v>
      </c>
      <c r="J326" s="81">
        <f t="shared" si="112"/>
        <v>224</v>
      </c>
      <c r="K326" s="98"/>
      <c r="L326" s="61"/>
    </row>
    <row r="327" spans="1:12" ht="12" customHeight="1" x14ac:dyDescent="0.2">
      <c r="A327" s="12" t="s">
        <v>231</v>
      </c>
      <c r="B327" s="47">
        <v>288</v>
      </c>
      <c r="C327" s="75">
        <f t="shared" si="104"/>
        <v>0.73730831263920538</v>
      </c>
      <c r="D327" s="47">
        <v>18</v>
      </c>
      <c r="E327" s="47">
        <v>270</v>
      </c>
      <c r="F327" s="82">
        <v>79.522388059701498</v>
      </c>
      <c r="G327" s="82">
        <v>9.6716417910447756</v>
      </c>
      <c r="H327" s="82">
        <v>198.80597014925374</v>
      </c>
      <c r="I327" s="47">
        <v>64</v>
      </c>
      <c r="J327" s="43">
        <f t="shared" si="111"/>
        <v>224</v>
      </c>
      <c r="K327" s="98"/>
      <c r="L327" s="61"/>
    </row>
    <row r="328" spans="1:12" ht="13.5" customHeight="1" x14ac:dyDescent="0.2">
      <c r="A328" s="93"/>
      <c r="B328" s="47"/>
      <c r="C328" s="75"/>
      <c r="D328" s="47"/>
      <c r="E328" s="47"/>
      <c r="F328" s="82"/>
      <c r="G328" s="82"/>
      <c r="H328" s="82"/>
      <c r="I328" s="47"/>
      <c r="J328" s="43"/>
      <c r="K328" s="98"/>
      <c r="L328" s="61"/>
    </row>
    <row r="329" spans="1:12" ht="13.5" customHeight="1" x14ac:dyDescent="0.2">
      <c r="A329" s="16" t="s">
        <v>65</v>
      </c>
      <c r="B329" s="80">
        <f>B330+B332</f>
        <v>111</v>
      </c>
      <c r="C329" s="96">
        <f t="shared" si="104"/>
        <v>0.28417091216302703</v>
      </c>
      <c r="D329" s="80">
        <f t="shared" ref="D329:J329" si="113">D330+D332</f>
        <v>56</v>
      </c>
      <c r="E329" s="80">
        <f t="shared" si="113"/>
        <v>55</v>
      </c>
      <c r="F329" s="80">
        <f t="shared" si="113"/>
        <v>23</v>
      </c>
      <c r="G329" s="80">
        <f t="shared" si="113"/>
        <v>4</v>
      </c>
      <c r="H329" s="80">
        <f t="shared" si="113"/>
        <v>84</v>
      </c>
      <c r="I329" s="80">
        <f t="shared" si="113"/>
        <v>20</v>
      </c>
      <c r="J329" s="81">
        <f t="shared" si="113"/>
        <v>91</v>
      </c>
      <c r="K329" s="98"/>
      <c r="L329" s="61"/>
    </row>
    <row r="330" spans="1:12" ht="12" customHeight="1" x14ac:dyDescent="0.2">
      <c r="A330" s="103" t="s">
        <v>224</v>
      </c>
      <c r="B330" s="80">
        <f>B331</f>
        <v>61</v>
      </c>
      <c r="C330" s="96">
        <f t="shared" si="104"/>
        <v>0.15616599677427614</v>
      </c>
      <c r="D330" s="80">
        <f t="shared" ref="D330:J330" si="114">D331</f>
        <v>20</v>
      </c>
      <c r="E330" s="80">
        <f t="shared" si="114"/>
        <v>41</v>
      </c>
      <c r="F330" s="80">
        <f t="shared" si="114"/>
        <v>14</v>
      </c>
      <c r="G330" s="80">
        <f t="shared" si="114"/>
        <v>1</v>
      </c>
      <c r="H330" s="80">
        <f t="shared" si="114"/>
        <v>46</v>
      </c>
      <c r="I330" s="80">
        <f t="shared" si="114"/>
        <v>16</v>
      </c>
      <c r="J330" s="81">
        <f t="shared" si="114"/>
        <v>45</v>
      </c>
      <c r="K330" s="98"/>
      <c r="L330" s="61"/>
    </row>
    <row r="331" spans="1:12" ht="12" customHeight="1" x14ac:dyDescent="0.2">
      <c r="A331" s="18" t="s">
        <v>225</v>
      </c>
      <c r="B331" s="47">
        <v>61</v>
      </c>
      <c r="C331" s="75">
        <f t="shared" si="104"/>
        <v>0.15616599677427614</v>
      </c>
      <c r="D331" s="47">
        <v>20</v>
      </c>
      <c r="E331" s="47">
        <v>41</v>
      </c>
      <c r="F331" s="82">
        <v>14</v>
      </c>
      <c r="G331" s="82">
        <v>1</v>
      </c>
      <c r="H331" s="82">
        <v>46</v>
      </c>
      <c r="I331" s="47">
        <v>16</v>
      </c>
      <c r="J331" s="43">
        <f>B331-I331</f>
        <v>45</v>
      </c>
      <c r="K331" s="98"/>
      <c r="L331" s="61"/>
    </row>
    <row r="332" spans="1:12" ht="13.5" customHeight="1" x14ac:dyDescent="0.2">
      <c r="A332" s="103" t="s">
        <v>196</v>
      </c>
      <c r="B332" s="80">
        <f>B333</f>
        <v>50</v>
      </c>
      <c r="C332" s="96">
        <f t="shared" si="104"/>
        <v>0.12800491538875092</v>
      </c>
      <c r="D332" s="80">
        <f t="shared" ref="D332:J332" si="115">D333</f>
        <v>36</v>
      </c>
      <c r="E332" s="80">
        <f t="shared" si="115"/>
        <v>14</v>
      </c>
      <c r="F332" s="80">
        <f t="shared" si="115"/>
        <v>9</v>
      </c>
      <c r="G332" s="80">
        <f t="shared" si="115"/>
        <v>3</v>
      </c>
      <c r="H332" s="80">
        <f t="shared" si="115"/>
        <v>38</v>
      </c>
      <c r="I332" s="80">
        <f t="shared" si="115"/>
        <v>4</v>
      </c>
      <c r="J332" s="81">
        <f t="shared" si="115"/>
        <v>46</v>
      </c>
      <c r="K332" s="98"/>
      <c r="L332" s="61"/>
    </row>
    <row r="333" spans="1:12" ht="12" customHeight="1" x14ac:dyDescent="0.2">
      <c r="A333" s="18" t="s">
        <v>197</v>
      </c>
      <c r="B333" s="47">
        <v>50</v>
      </c>
      <c r="C333" s="75">
        <f t="shared" si="104"/>
        <v>0.12800491538875092</v>
      </c>
      <c r="D333" s="47">
        <v>36</v>
      </c>
      <c r="E333" s="47">
        <v>14</v>
      </c>
      <c r="F333" s="82">
        <v>9</v>
      </c>
      <c r="G333" s="82">
        <v>3</v>
      </c>
      <c r="H333" s="82">
        <v>38</v>
      </c>
      <c r="I333" s="47">
        <v>4</v>
      </c>
      <c r="J333" s="43">
        <f>B333-I333</f>
        <v>46</v>
      </c>
      <c r="K333" s="98"/>
      <c r="L333" s="61"/>
    </row>
    <row r="334" spans="1:12" ht="13.5" customHeight="1" x14ac:dyDescent="0.2">
      <c r="A334" s="93"/>
      <c r="B334" s="47"/>
      <c r="C334" s="75"/>
      <c r="D334" s="47"/>
      <c r="E334" s="47"/>
      <c r="F334" s="82"/>
      <c r="G334" s="82"/>
      <c r="H334" s="82"/>
      <c r="I334" s="47"/>
      <c r="J334" s="43"/>
      <c r="K334" s="98"/>
      <c r="L334" s="61"/>
    </row>
    <row r="335" spans="1:12" ht="13.5" customHeight="1" x14ac:dyDescent="0.2">
      <c r="A335" s="16" t="s">
        <v>53</v>
      </c>
      <c r="B335" s="80">
        <f>B336+B341</f>
        <v>1612</v>
      </c>
      <c r="C335" s="96">
        <f t="shared" si="104"/>
        <v>4.1268784721333303</v>
      </c>
      <c r="D335" s="80">
        <f t="shared" ref="D335:J335" si="116">D336+D341</f>
        <v>153</v>
      </c>
      <c r="E335" s="80">
        <f t="shared" si="116"/>
        <v>1459</v>
      </c>
      <c r="F335" s="80">
        <f t="shared" si="116"/>
        <v>805.91717171717175</v>
      </c>
      <c r="G335" s="80">
        <f t="shared" si="116"/>
        <v>40.048484848484847</v>
      </c>
      <c r="H335" s="80">
        <f t="shared" si="116"/>
        <v>766.03434343434344</v>
      </c>
      <c r="I335" s="80">
        <f t="shared" si="116"/>
        <v>149</v>
      </c>
      <c r="J335" s="81">
        <f t="shared" si="116"/>
        <v>1463</v>
      </c>
      <c r="K335" s="98"/>
      <c r="L335" s="61"/>
    </row>
    <row r="336" spans="1:12" ht="13.5" customHeight="1" x14ac:dyDescent="0.2">
      <c r="A336" s="103" t="s">
        <v>151</v>
      </c>
      <c r="B336" s="80">
        <f>SUM(B337:B340)</f>
        <v>1115</v>
      </c>
      <c r="C336" s="96">
        <f t="shared" si="104"/>
        <v>2.8545096131691454</v>
      </c>
      <c r="D336" s="80">
        <f t="shared" ref="D336:J336" si="117">SUM(D337:D340)</f>
        <v>53</v>
      </c>
      <c r="E336" s="80">
        <f t="shared" si="117"/>
        <v>1062</v>
      </c>
      <c r="F336" s="80">
        <f t="shared" si="117"/>
        <v>578</v>
      </c>
      <c r="G336" s="80">
        <f t="shared" si="117"/>
        <v>28</v>
      </c>
      <c r="H336" s="80">
        <f t="shared" si="117"/>
        <v>509</v>
      </c>
      <c r="I336" s="80">
        <f t="shared" si="117"/>
        <v>128</v>
      </c>
      <c r="J336" s="81">
        <f t="shared" si="117"/>
        <v>987</v>
      </c>
      <c r="K336" s="98"/>
      <c r="L336" s="61"/>
    </row>
    <row r="337" spans="1:12" ht="12" customHeight="1" x14ac:dyDescent="0.2">
      <c r="A337" s="18" t="s">
        <v>228</v>
      </c>
      <c r="B337" s="47">
        <v>405</v>
      </c>
      <c r="C337" s="75">
        <f t="shared" si="104"/>
        <v>1.0368398146488826</v>
      </c>
      <c r="D337" s="48" t="s">
        <v>73</v>
      </c>
      <c r="E337" s="47">
        <v>405</v>
      </c>
      <c r="F337" s="82">
        <v>258</v>
      </c>
      <c r="G337" s="82">
        <v>9</v>
      </c>
      <c r="H337" s="82">
        <v>138</v>
      </c>
      <c r="I337" s="47">
        <v>58</v>
      </c>
      <c r="J337" s="43">
        <f>B337-I337</f>
        <v>347</v>
      </c>
      <c r="K337" s="98"/>
      <c r="L337" s="61"/>
    </row>
    <row r="338" spans="1:12" ht="12" customHeight="1" x14ac:dyDescent="0.2">
      <c r="A338" s="18" t="s">
        <v>229</v>
      </c>
      <c r="B338" s="47">
        <v>460</v>
      </c>
      <c r="C338" s="75">
        <f t="shared" si="104"/>
        <v>1.1776452215765085</v>
      </c>
      <c r="D338" s="47">
        <v>41</v>
      </c>
      <c r="E338" s="47">
        <v>419</v>
      </c>
      <c r="F338" s="82">
        <v>264</v>
      </c>
      <c r="G338" s="82">
        <v>9</v>
      </c>
      <c r="H338" s="82">
        <v>187</v>
      </c>
      <c r="I338" s="47">
        <v>43</v>
      </c>
      <c r="J338" s="43">
        <f>B338-I338</f>
        <v>417</v>
      </c>
      <c r="K338" s="98"/>
      <c r="L338" s="61"/>
    </row>
    <row r="339" spans="1:12" ht="12" customHeight="1" x14ac:dyDescent="0.2">
      <c r="A339" s="18" t="s">
        <v>230</v>
      </c>
      <c r="B339" s="47">
        <v>167</v>
      </c>
      <c r="C339" s="75">
        <f t="shared" si="104"/>
        <v>0.42753641739842813</v>
      </c>
      <c r="D339" s="47">
        <v>9</v>
      </c>
      <c r="E339" s="47">
        <v>158</v>
      </c>
      <c r="F339" s="82">
        <v>28</v>
      </c>
      <c r="G339" s="82">
        <v>4</v>
      </c>
      <c r="H339" s="82">
        <v>135</v>
      </c>
      <c r="I339" s="47">
        <v>27</v>
      </c>
      <c r="J339" s="43">
        <f>B339-I339</f>
        <v>140</v>
      </c>
      <c r="K339" s="98"/>
      <c r="L339" s="61"/>
    </row>
    <row r="340" spans="1:12" ht="12" customHeight="1" x14ac:dyDescent="0.2">
      <c r="A340" s="12" t="s">
        <v>128</v>
      </c>
      <c r="B340" s="47">
        <v>83</v>
      </c>
      <c r="C340" s="75">
        <f t="shared" si="104"/>
        <v>0.21248815954532657</v>
      </c>
      <c r="D340" s="47">
        <v>3</v>
      </c>
      <c r="E340" s="47">
        <v>80</v>
      </c>
      <c r="F340" s="82">
        <v>28</v>
      </c>
      <c r="G340" s="82">
        <v>6</v>
      </c>
      <c r="H340" s="82">
        <v>49</v>
      </c>
      <c r="I340" s="84" t="s">
        <v>73</v>
      </c>
      <c r="J340" s="43">
        <f>B340</f>
        <v>83</v>
      </c>
      <c r="K340" s="98"/>
      <c r="L340" s="61"/>
    </row>
    <row r="341" spans="1:12" ht="13.5" customHeight="1" x14ac:dyDescent="0.2">
      <c r="A341" s="106" t="s">
        <v>353</v>
      </c>
      <c r="B341" s="80">
        <f>B342</f>
        <v>497</v>
      </c>
      <c r="C341" s="96">
        <f t="shared" si="104"/>
        <v>1.2723688589641842</v>
      </c>
      <c r="D341" s="80">
        <f t="shared" ref="D341:J341" si="118">D342</f>
        <v>100</v>
      </c>
      <c r="E341" s="80">
        <f t="shared" si="118"/>
        <v>397</v>
      </c>
      <c r="F341" s="80">
        <f t="shared" si="118"/>
        <v>227.91717171717173</v>
      </c>
      <c r="G341" s="80">
        <f t="shared" si="118"/>
        <v>12.048484848484849</v>
      </c>
      <c r="H341" s="80">
        <f t="shared" si="118"/>
        <v>257.03434343434344</v>
      </c>
      <c r="I341" s="80">
        <f t="shared" si="118"/>
        <v>21</v>
      </c>
      <c r="J341" s="81">
        <f t="shared" si="118"/>
        <v>476</v>
      </c>
      <c r="K341" s="98"/>
      <c r="L341" s="61"/>
    </row>
    <row r="342" spans="1:12" ht="12" customHeight="1" x14ac:dyDescent="0.2">
      <c r="A342" s="18" t="s">
        <v>380</v>
      </c>
      <c r="B342" s="47">
        <v>497</v>
      </c>
      <c r="C342" s="75">
        <f t="shared" si="104"/>
        <v>1.2723688589641842</v>
      </c>
      <c r="D342" s="47">
        <v>100</v>
      </c>
      <c r="E342" s="47">
        <v>397</v>
      </c>
      <c r="F342" s="82">
        <v>227.91717171717173</v>
      </c>
      <c r="G342" s="82">
        <v>12.048484848484849</v>
      </c>
      <c r="H342" s="82">
        <v>257.03434343434344</v>
      </c>
      <c r="I342" s="47">
        <v>21</v>
      </c>
      <c r="J342" s="43">
        <f>B342-I342</f>
        <v>476</v>
      </c>
      <c r="K342" s="98"/>
      <c r="L342" s="61"/>
    </row>
    <row r="343" spans="1:12" ht="13.5" customHeight="1" x14ac:dyDescent="0.2">
      <c r="A343" s="93"/>
      <c r="B343" s="47"/>
      <c r="C343" s="75"/>
      <c r="D343" s="47"/>
      <c r="E343" s="47"/>
      <c r="F343" s="82"/>
      <c r="G343" s="82"/>
      <c r="H343" s="82"/>
      <c r="I343" s="47"/>
      <c r="J343" s="43"/>
      <c r="K343" s="98"/>
      <c r="L343" s="61"/>
    </row>
    <row r="344" spans="1:12" ht="13.5" customHeight="1" x14ac:dyDescent="0.2">
      <c r="A344" s="83" t="s">
        <v>74</v>
      </c>
      <c r="B344" s="47"/>
      <c r="C344" s="75"/>
      <c r="D344" s="47"/>
      <c r="E344" s="47"/>
      <c r="F344" s="82"/>
      <c r="G344" s="82"/>
      <c r="H344" s="82"/>
      <c r="I344" s="47"/>
      <c r="J344" s="43"/>
      <c r="K344" s="98"/>
      <c r="L344" s="61"/>
    </row>
    <row r="345" spans="1:12" ht="13.5" customHeight="1" x14ac:dyDescent="0.2">
      <c r="A345" s="83" t="s">
        <v>75</v>
      </c>
      <c r="B345" s="80">
        <f>B346+B348+B350</f>
        <v>540</v>
      </c>
      <c r="C345" s="96">
        <f t="shared" si="104"/>
        <v>1.38245308619851</v>
      </c>
      <c r="D345" s="80">
        <f t="shared" ref="D345:J345" si="119">D346+D348+D350</f>
        <v>117</v>
      </c>
      <c r="E345" s="80">
        <f t="shared" si="119"/>
        <v>423</v>
      </c>
      <c r="F345" s="80">
        <f t="shared" si="119"/>
        <v>284.58110981559327</v>
      </c>
      <c r="G345" s="80">
        <f t="shared" si="119"/>
        <v>5.4987910772912763</v>
      </c>
      <c r="H345" s="80">
        <f t="shared" si="119"/>
        <v>249.92009910711548</v>
      </c>
      <c r="I345" s="80">
        <f t="shared" si="119"/>
        <v>140</v>
      </c>
      <c r="J345" s="81">
        <f t="shared" si="119"/>
        <v>400</v>
      </c>
      <c r="K345" s="98"/>
      <c r="L345" s="61"/>
    </row>
    <row r="346" spans="1:12" ht="13.5" customHeight="1" x14ac:dyDescent="0.2">
      <c r="A346" s="103" t="s">
        <v>145</v>
      </c>
      <c r="B346" s="55">
        <v>256</v>
      </c>
      <c r="C346" s="96">
        <f t="shared" si="104"/>
        <v>0.65538516679040471</v>
      </c>
      <c r="D346" s="55">
        <v>56</v>
      </c>
      <c r="E346" s="55">
        <v>200</v>
      </c>
      <c r="F346" s="80">
        <v>189.06422018348624</v>
      </c>
      <c r="G346" s="80">
        <v>2.3486238532110093</v>
      </c>
      <c r="H346" s="80">
        <v>64.587155963302763</v>
      </c>
      <c r="I346" s="55">
        <v>84</v>
      </c>
      <c r="J346" s="50">
        <f>B346-I346</f>
        <v>172</v>
      </c>
      <c r="K346" s="98"/>
      <c r="L346" s="61"/>
    </row>
    <row r="347" spans="1:12" ht="12" customHeight="1" x14ac:dyDescent="0.2">
      <c r="A347" s="18" t="s">
        <v>226</v>
      </c>
      <c r="B347" s="47">
        <v>256</v>
      </c>
      <c r="C347" s="75">
        <f t="shared" si="104"/>
        <v>0.65538516679040471</v>
      </c>
      <c r="D347" s="47">
        <v>56</v>
      </c>
      <c r="E347" s="47">
        <v>200</v>
      </c>
      <c r="F347" s="82">
        <v>189.06422018348624</v>
      </c>
      <c r="G347" s="82">
        <v>2.3486238532110093</v>
      </c>
      <c r="H347" s="82">
        <v>64.587155963302763</v>
      </c>
      <c r="I347" s="47">
        <v>84</v>
      </c>
      <c r="J347" s="43">
        <f>B347-I347</f>
        <v>172</v>
      </c>
      <c r="K347" s="98"/>
      <c r="L347" s="61"/>
    </row>
    <row r="348" spans="1:12" ht="13.5" customHeight="1" x14ac:dyDescent="0.2">
      <c r="A348" s="103" t="s">
        <v>205</v>
      </c>
      <c r="B348" s="55">
        <v>165</v>
      </c>
      <c r="C348" s="96">
        <f t="shared" si="104"/>
        <v>0.42241622078287805</v>
      </c>
      <c r="D348" s="55">
        <v>15</v>
      </c>
      <c r="E348" s="55">
        <v>150</v>
      </c>
      <c r="F348" s="80">
        <v>62.403846153846153</v>
      </c>
      <c r="G348" s="80">
        <v>2.1153846153846154</v>
      </c>
      <c r="H348" s="80">
        <v>100.48076923076923</v>
      </c>
      <c r="I348" s="55">
        <v>40</v>
      </c>
      <c r="J348" s="50">
        <f>B348-I348</f>
        <v>125</v>
      </c>
      <c r="K348" s="98"/>
      <c r="L348" s="61"/>
    </row>
    <row r="349" spans="1:12" ht="12" customHeight="1" x14ac:dyDescent="0.2">
      <c r="A349" s="7" t="s">
        <v>208</v>
      </c>
      <c r="B349" s="47">
        <v>165</v>
      </c>
      <c r="C349" s="75">
        <f t="shared" si="104"/>
        <v>0.42241622078287805</v>
      </c>
      <c r="D349" s="47">
        <v>15</v>
      </c>
      <c r="E349" s="47">
        <v>150</v>
      </c>
      <c r="F349" s="82">
        <v>62.403846153846153</v>
      </c>
      <c r="G349" s="82">
        <v>2.1153846153846154</v>
      </c>
      <c r="H349" s="82">
        <v>100.48076923076923</v>
      </c>
      <c r="I349" s="47">
        <v>40</v>
      </c>
      <c r="J349" s="43">
        <f>B349-I349</f>
        <v>125</v>
      </c>
      <c r="K349" s="98"/>
      <c r="L349" s="61"/>
    </row>
    <row r="350" spans="1:12" ht="13.5" customHeight="1" x14ac:dyDescent="0.2">
      <c r="A350" s="103" t="s">
        <v>146</v>
      </c>
      <c r="B350" s="55">
        <v>119</v>
      </c>
      <c r="C350" s="96">
        <f t="shared" si="104"/>
        <v>0.30465169862522723</v>
      </c>
      <c r="D350" s="55">
        <v>46</v>
      </c>
      <c r="E350" s="55">
        <v>73</v>
      </c>
      <c r="F350" s="80">
        <v>33.11304347826087</v>
      </c>
      <c r="G350" s="80">
        <v>1.0347826086956522</v>
      </c>
      <c r="H350" s="80">
        <v>84.852173913043487</v>
      </c>
      <c r="I350" s="55">
        <v>16</v>
      </c>
      <c r="J350" s="50">
        <f t="shared" ref="J350" si="120">B350-I350</f>
        <v>103</v>
      </c>
      <c r="K350" s="98"/>
      <c r="L350" s="61"/>
    </row>
    <row r="351" spans="1:12" ht="12" customHeight="1" x14ac:dyDescent="0.2">
      <c r="A351" s="18" t="s">
        <v>227</v>
      </c>
      <c r="B351" s="47">
        <v>119</v>
      </c>
      <c r="C351" s="75">
        <f t="shared" si="104"/>
        <v>0.30465169862522723</v>
      </c>
      <c r="D351" s="47">
        <v>46</v>
      </c>
      <c r="E351" s="47">
        <v>73</v>
      </c>
      <c r="F351" s="82">
        <v>33.11304347826087</v>
      </c>
      <c r="G351" s="82">
        <v>1.0347826086956522</v>
      </c>
      <c r="H351" s="82">
        <v>84.852173913043487</v>
      </c>
      <c r="I351" s="47">
        <v>16</v>
      </c>
      <c r="J351" s="43">
        <f t="shared" si="111"/>
        <v>103</v>
      </c>
      <c r="K351" s="98"/>
      <c r="L351" s="61"/>
    </row>
    <row r="352" spans="1:12" ht="13.5" customHeight="1" x14ac:dyDescent="0.2">
      <c r="A352" s="93"/>
      <c r="B352" s="47"/>
      <c r="C352" s="75"/>
      <c r="D352" s="47"/>
      <c r="E352" s="47"/>
      <c r="F352" s="82"/>
      <c r="G352" s="82"/>
      <c r="H352" s="82"/>
      <c r="I352" s="47"/>
      <c r="J352" s="43"/>
      <c r="K352" s="98"/>
      <c r="L352" s="61"/>
    </row>
    <row r="353" spans="1:12" ht="13.5" customHeight="1" x14ac:dyDescent="0.2">
      <c r="A353" s="83" t="s">
        <v>123</v>
      </c>
      <c r="B353" s="55">
        <v>678</v>
      </c>
      <c r="C353" s="96">
        <f t="shared" si="104"/>
        <v>1.7357466526714624</v>
      </c>
      <c r="D353" s="55">
        <v>233</v>
      </c>
      <c r="E353" s="55">
        <v>445</v>
      </c>
      <c r="F353" s="80">
        <v>220.03416149068323</v>
      </c>
      <c r="G353" s="80">
        <v>11.580745341614907</v>
      </c>
      <c r="H353" s="80">
        <v>446.38509316770188</v>
      </c>
      <c r="I353" s="55">
        <v>86</v>
      </c>
      <c r="J353" s="50">
        <f>B353-I353</f>
        <v>592</v>
      </c>
      <c r="K353" s="98"/>
      <c r="L353" s="61"/>
    </row>
    <row r="354" spans="1:12" ht="13.5" customHeight="1" x14ac:dyDescent="0.2">
      <c r="A354" s="16" t="s">
        <v>154</v>
      </c>
      <c r="B354" s="55">
        <v>678</v>
      </c>
      <c r="C354" s="96">
        <f t="shared" si="104"/>
        <v>1.7357466526714624</v>
      </c>
      <c r="D354" s="55">
        <v>233</v>
      </c>
      <c r="E354" s="55">
        <v>445</v>
      </c>
      <c r="F354" s="80">
        <v>220.03416149068323</v>
      </c>
      <c r="G354" s="80">
        <v>11.580745341614907</v>
      </c>
      <c r="H354" s="80">
        <v>446.38509316770188</v>
      </c>
      <c r="I354" s="55">
        <v>86</v>
      </c>
      <c r="J354" s="50">
        <f>B354-I354</f>
        <v>592</v>
      </c>
      <c r="K354" s="98"/>
      <c r="L354" s="61"/>
    </row>
    <row r="355" spans="1:12" ht="12" customHeight="1" x14ac:dyDescent="0.2">
      <c r="A355" s="18" t="s">
        <v>340</v>
      </c>
      <c r="B355" s="47">
        <v>678</v>
      </c>
      <c r="C355" s="75">
        <f t="shared" si="104"/>
        <v>1.7357466526714624</v>
      </c>
      <c r="D355" s="47">
        <v>233</v>
      </c>
      <c r="E355" s="47">
        <v>445</v>
      </c>
      <c r="F355" s="82">
        <v>220.03416149068323</v>
      </c>
      <c r="G355" s="82">
        <v>11.580745341614907</v>
      </c>
      <c r="H355" s="82">
        <v>446.38509316770188</v>
      </c>
      <c r="I355" s="47">
        <v>86</v>
      </c>
      <c r="J355" s="43">
        <f>B355-I355</f>
        <v>592</v>
      </c>
      <c r="K355" s="98"/>
      <c r="L355" s="61"/>
    </row>
    <row r="356" spans="1:12" ht="13.5" customHeight="1" x14ac:dyDescent="0.2">
      <c r="A356" s="93"/>
      <c r="B356" s="47"/>
      <c r="C356" s="75"/>
      <c r="D356" s="47"/>
      <c r="E356" s="47"/>
      <c r="F356" s="82"/>
      <c r="G356" s="82"/>
      <c r="H356" s="82"/>
      <c r="I356" s="47"/>
      <c r="J356" s="43"/>
      <c r="K356" s="98"/>
      <c r="L356" s="61"/>
    </row>
    <row r="357" spans="1:12" ht="13.5" customHeight="1" x14ac:dyDescent="0.2">
      <c r="A357" s="83" t="s">
        <v>39</v>
      </c>
      <c r="B357" s="80">
        <f>B358+B361</f>
        <v>265</v>
      </c>
      <c r="C357" s="96">
        <f t="shared" si="104"/>
        <v>0.67842605156037994</v>
      </c>
      <c r="D357" s="80">
        <f t="shared" ref="D357:J357" si="121">D358+D361</f>
        <v>56</v>
      </c>
      <c r="E357" s="80">
        <f t="shared" si="121"/>
        <v>209</v>
      </c>
      <c r="F357" s="80">
        <f t="shared" si="121"/>
        <v>139.15524109014675</v>
      </c>
      <c r="G357" s="85" t="s">
        <v>73</v>
      </c>
      <c r="H357" s="80">
        <f t="shared" si="121"/>
        <v>125.84475890985324</v>
      </c>
      <c r="I357" s="80">
        <f t="shared" si="121"/>
        <v>24</v>
      </c>
      <c r="J357" s="81">
        <f t="shared" si="121"/>
        <v>241</v>
      </c>
      <c r="K357" s="98"/>
      <c r="L357" s="61"/>
    </row>
    <row r="358" spans="1:12" ht="13.5" customHeight="1" x14ac:dyDescent="0.2">
      <c r="A358" s="103" t="s">
        <v>187</v>
      </c>
      <c r="B358" s="55">
        <v>46</v>
      </c>
      <c r="C358" s="96">
        <f t="shared" si="104"/>
        <v>0.11776452215765086</v>
      </c>
      <c r="D358" s="55">
        <v>15</v>
      </c>
      <c r="E358" s="55">
        <v>31</v>
      </c>
      <c r="F358" s="80">
        <v>28.62222222222222</v>
      </c>
      <c r="G358" s="85" t="s">
        <v>73</v>
      </c>
      <c r="H358" s="80">
        <v>17.377777777777776</v>
      </c>
      <c r="I358" s="55">
        <v>4</v>
      </c>
      <c r="J358" s="50">
        <f>B358-I358</f>
        <v>42</v>
      </c>
      <c r="K358" s="98"/>
      <c r="L358" s="61"/>
    </row>
    <row r="359" spans="1:12" ht="12" customHeight="1" x14ac:dyDescent="0.2">
      <c r="A359" s="18" t="s">
        <v>236</v>
      </c>
      <c r="B359" s="47">
        <v>46</v>
      </c>
      <c r="C359" s="75">
        <f t="shared" si="104"/>
        <v>0.11776452215765086</v>
      </c>
      <c r="D359" s="47">
        <v>15</v>
      </c>
      <c r="E359" s="47">
        <v>31</v>
      </c>
      <c r="F359" s="82">
        <v>28.62222222222222</v>
      </c>
      <c r="G359" s="84" t="s">
        <v>73</v>
      </c>
      <c r="H359" s="82">
        <v>17.377777777777776</v>
      </c>
      <c r="I359" s="47">
        <v>4</v>
      </c>
      <c r="J359" s="43">
        <f>B359-I359</f>
        <v>42</v>
      </c>
      <c r="K359" s="98"/>
      <c r="L359" s="61"/>
    </row>
    <row r="360" spans="1:12" ht="13.5" customHeight="1" x14ac:dyDescent="0.2">
      <c r="A360" s="18"/>
      <c r="B360" s="47"/>
      <c r="C360" s="75"/>
      <c r="D360" s="47"/>
      <c r="E360" s="47"/>
      <c r="F360" s="82"/>
      <c r="G360" s="84"/>
      <c r="H360" s="82"/>
      <c r="I360" s="47"/>
      <c r="J360" s="43"/>
      <c r="K360" s="98"/>
      <c r="L360" s="61"/>
    </row>
    <row r="361" spans="1:12" ht="13.5" customHeight="1" x14ac:dyDescent="0.2">
      <c r="A361" s="103" t="s">
        <v>155</v>
      </c>
      <c r="B361" s="55">
        <v>219</v>
      </c>
      <c r="C361" s="96">
        <f t="shared" si="104"/>
        <v>0.56066152940272906</v>
      </c>
      <c r="D361" s="55">
        <v>41</v>
      </c>
      <c r="E361" s="55">
        <v>178</v>
      </c>
      <c r="F361" s="80">
        <v>110.53301886792453</v>
      </c>
      <c r="G361" s="85" t="s">
        <v>73</v>
      </c>
      <c r="H361" s="80">
        <v>108.46698113207546</v>
      </c>
      <c r="I361" s="55">
        <v>20</v>
      </c>
      <c r="J361" s="50">
        <f>B361-I361</f>
        <v>199</v>
      </c>
      <c r="K361" s="98"/>
      <c r="L361" s="61"/>
    </row>
    <row r="362" spans="1:12" ht="12" customHeight="1" x14ac:dyDescent="0.2">
      <c r="A362" s="18" t="s">
        <v>237</v>
      </c>
      <c r="B362" s="47">
        <v>219</v>
      </c>
      <c r="C362" s="75">
        <f t="shared" si="104"/>
        <v>0.56066152940272906</v>
      </c>
      <c r="D362" s="47">
        <v>41</v>
      </c>
      <c r="E362" s="47">
        <v>178</v>
      </c>
      <c r="F362" s="82">
        <v>110.53301886792453</v>
      </c>
      <c r="G362" s="84" t="s">
        <v>73</v>
      </c>
      <c r="H362" s="82">
        <v>108.46698113207546</v>
      </c>
      <c r="I362" s="47">
        <v>20</v>
      </c>
      <c r="J362" s="43">
        <f>B362-I362</f>
        <v>199</v>
      </c>
      <c r="K362" s="98"/>
      <c r="L362" s="61"/>
    </row>
    <row r="363" spans="1:12" ht="13.5" customHeight="1" x14ac:dyDescent="0.2">
      <c r="A363" s="93"/>
      <c r="B363" s="47"/>
      <c r="C363" s="75"/>
      <c r="D363" s="47"/>
      <c r="E363" s="47"/>
      <c r="F363" s="82"/>
      <c r="G363" s="82"/>
      <c r="H363" s="82"/>
      <c r="I363" s="47"/>
      <c r="J363" s="43"/>
      <c r="K363" s="98"/>
      <c r="L363" s="61"/>
    </row>
    <row r="364" spans="1:12" ht="13.5" customHeight="1" x14ac:dyDescent="0.2">
      <c r="A364" s="83" t="s">
        <v>40</v>
      </c>
      <c r="B364" s="55">
        <v>241</v>
      </c>
      <c r="C364" s="96">
        <f t="shared" si="104"/>
        <v>0.61698369217377946</v>
      </c>
      <c r="D364" s="55">
        <v>24</v>
      </c>
      <c r="E364" s="55">
        <v>217</v>
      </c>
      <c r="F364" s="80">
        <v>191.79057591623035</v>
      </c>
      <c r="G364" s="80">
        <v>16.403141361256544</v>
      </c>
      <c r="H364" s="80">
        <v>32.806282722513089</v>
      </c>
      <c r="I364" s="55">
        <v>36</v>
      </c>
      <c r="J364" s="50">
        <f>B364-I364</f>
        <v>205</v>
      </c>
      <c r="K364" s="98"/>
      <c r="L364" s="61"/>
    </row>
    <row r="365" spans="1:12" ht="13.5" customHeight="1" x14ac:dyDescent="0.2">
      <c r="A365" s="103" t="s">
        <v>164</v>
      </c>
      <c r="B365" s="55">
        <v>241</v>
      </c>
      <c r="C365" s="96">
        <f t="shared" si="104"/>
        <v>0.61698369217377946</v>
      </c>
      <c r="D365" s="55">
        <v>24</v>
      </c>
      <c r="E365" s="55">
        <v>217</v>
      </c>
      <c r="F365" s="80">
        <v>191.79057591623035</v>
      </c>
      <c r="G365" s="80">
        <v>16.403141361256544</v>
      </c>
      <c r="H365" s="80">
        <v>32.806282722513089</v>
      </c>
      <c r="I365" s="55">
        <v>36</v>
      </c>
      <c r="J365" s="50">
        <f>B365-I365</f>
        <v>205</v>
      </c>
      <c r="K365" s="98"/>
      <c r="L365" s="61"/>
    </row>
    <row r="366" spans="1:12" ht="12" customHeight="1" x14ac:dyDescent="0.2">
      <c r="A366" s="18" t="s">
        <v>212</v>
      </c>
      <c r="B366" s="47">
        <v>241</v>
      </c>
      <c r="C366" s="75">
        <f t="shared" ref="C366:C392" si="122">(B366/$B$10)*100</f>
        <v>0.61698369217377946</v>
      </c>
      <c r="D366" s="47">
        <v>24</v>
      </c>
      <c r="E366" s="47">
        <v>217</v>
      </c>
      <c r="F366" s="82">
        <v>191.79057591623035</v>
      </c>
      <c r="G366" s="82">
        <v>16.403141361256544</v>
      </c>
      <c r="H366" s="82">
        <v>32.806282722513089</v>
      </c>
      <c r="I366" s="47">
        <v>36</v>
      </c>
      <c r="J366" s="43">
        <f>B366-I366</f>
        <v>205</v>
      </c>
      <c r="K366" s="98"/>
      <c r="L366" s="61"/>
    </row>
    <row r="367" spans="1:12" ht="13.5" customHeight="1" x14ac:dyDescent="0.2">
      <c r="A367" s="93"/>
      <c r="B367" s="47"/>
      <c r="C367" s="75"/>
      <c r="D367" s="47"/>
      <c r="E367" s="47"/>
      <c r="F367" s="82"/>
      <c r="G367" s="82"/>
      <c r="H367" s="82"/>
      <c r="I367" s="47"/>
      <c r="J367" s="43"/>
      <c r="K367" s="98"/>
      <c r="L367" s="61"/>
    </row>
    <row r="368" spans="1:12" ht="13.5" customHeight="1" x14ac:dyDescent="0.2">
      <c r="A368" s="16" t="s">
        <v>133</v>
      </c>
      <c r="B368" s="55">
        <v>171</v>
      </c>
      <c r="C368" s="96">
        <f t="shared" si="122"/>
        <v>0.43777681062952811</v>
      </c>
      <c r="D368" s="55">
        <v>31</v>
      </c>
      <c r="E368" s="55">
        <v>140</v>
      </c>
      <c r="F368" s="80">
        <v>110.64705882352942</v>
      </c>
      <c r="G368" s="80">
        <v>4.4705882352941178</v>
      </c>
      <c r="H368" s="80">
        <v>55.882352941176471</v>
      </c>
      <c r="I368" s="55">
        <v>31</v>
      </c>
      <c r="J368" s="50">
        <f>B368-I368</f>
        <v>140</v>
      </c>
      <c r="K368" s="98"/>
      <c r="L368" s="61"/>
    </row>
    <row r="369" spans="1:12" ht="13.5" customHeight="1" x14ac:dyDescent="0.2">
      <c r="A369" s="103" t="s">
        <v>238</v>
      </c>
      <c r="B369" s="55">
        <v>171</v>
      </c>
      <c r="C369" s="96">
        <f t="shared" si="122"/>
        <v>0.43777681062952811</v>
      </c>
      <c r="D369" s="55">
        <v>31</v>
      </c>
      <c r="E369" s="55">
        <v>140</v>
      </c>
      <c r="F369" s="80">
        <v>110.64705882352942</v>
      </c>
      <c r="G369" s="80">
        <v>4.4705882352941178</v>
      </c>
      <c r="H369" s="80">
        <v>55.882352941176471</v>
      </c>
      <c r="I369" s="55">
        <v>31</v>
      </c>
      <c r="J369" s="50">
        <f>B369-I369</f>
        <v>140</v>
      </c>
      <c r="K369" s="98"/>
      <c r="L369" s="61"/>
    </row>
    <row r="370" spans="1:12" ht="12" customHeight="1" x14ac:dyDescent="0.2">
      <c r="A370" s="18" t="s">
        <v>350</v>
      </c>
      <c r="B370" s="47">
        <v>171</v>
      </c>
      <c r="C370" s="75">
        <f t="shared" si="122"/>
        <v>0.43777681062952811</v>
      </c>
      <c r="D370" s="47">
        <v>31</v>
      </c>
      <c r="E370" s="47">
        <v>140</v>
      </c>
      <c r="F370" s="82">
        <v>110.64705882352942</v>
      </c>
      <c r="G370" s="82">
        <v>4.4705882352941178</v>
      </c>
      <c r="H370" s="82">
        <v>55.882352941176471</v>
      </c>
      <c r="I370" s="47">
        <v>31</v>
      </c>
      <c r="J370" s="43">
        <f>B370-I370</f>
        <v>140</v>
      </c>
      <c r="K370" s="98"/>
      <c r="L370" s="61"/>
    </row>
    <row r="371" spans="1:12" ht="14.25" customHeight="1" x14ac:dyDescent="0.2">
      <c r="A371" s="93"/>
      <c r="B371" s="47"/>
      <c r="C371" s="75"/>
      <c r="D371" s="47"/>
      <c r="E371" s="47"/>
      <c r="F371" s="82"/>
      <c r="G371" s="82"/>
      <c r="H371" s="82"/>
      <c r="I371" s="47"/>
      <c r="J371" s="43"/>
      <c r="K371" s="98"/>
      <c r="L371" s="61"/>
    </row>
    <row r="372" spans="1:12" ht="13.5" customHeight="1" x14ac:dyDescent="0.2">
      <c r="A372" s="16" t="s">
        <v>67</v>
      </c>
      <c r="B372" s="80">
        <f>B373+B375+B377+B380</f>
        <v>992</v>
      </c>
      <c r="C372" s="96">
        <f t="shared" si="122"/>
        <v>2.5396175213128185</v>
      </c>
      <c r="D372" s="80">
        <f t="shared" ref="D372:J372" si="123">D373+D375+D377+D380</f>
        <v>344</v>
      </c>
      <c r="E372" s="80">
        <f t="shared" si="123"/>
        <v>648</v>
      </c>
      <c r="F372" s="80">
        <f t="shared" si="123"/>
        <v>440</v>
      </c>
      <c r="G372" s="80">
        <f t="shared" si="123"/>
        <v>28</v>
      </c>
      <c r="H372" s="80">
        <f t="shared" si="123"/>
        <v>524</v>
      </c>
      <c r="I372" s="80">
        <f t="shared" si="123"/>
        <v>136</v>
      </c>
      <c r="J372" s="81">
        <f t="shared" si="123"/>
        <v>856</v>
      </c>
      <c r="K372" s="98"/>
      <c r="L372" s="61"/>
    </row>
    <row r="373" spans="1:12" ht="13.5" customHeight="1" x14ac:dyDescent="0.2">
      <c r="A373" s="103" t="s">
        <v>188</v>
      </c>
      <c r="B373" s="55">
        <v>263</v>
      </c>
      <c r="C373" s="96">
        <f t="shared" si="122"/>
        <v>0.67330585494482986</v>
      </c>
      <c r="D373" s="55">
        <v>179</v>
      </c>
      <c r="E373" s="55">
        <v>84</v>
      </c>
      <c r="F373" s="80">
        <v>68</v>
      </c>
      <c r="G373" s="80">
        <v>3</v>
      </c>
      <c r="H373" s="80">
        <v>192</v>
      </c>
      <c r="I373" s="55">
        <v>38</v>
      </c>
      <c r="J373" s="50">
        <f>B373-I373</f>
        <v>225</v>
      </c>
      <c r="K373" s="98"/>
      <c r="L373" s="61"/>
    </row>
    <row r="374" spans="1:12" ht="12" customHeight="1" x14ac:dyDescent="0.2">
      <c r="A374" s="18" t="s">
        <v>239</v>
      </c>
      <c r="B374" s="47">
        <v>263</v>
      </c>
      <c r="C374" s="75">
        <f t="shared" si="122"/>
        <v>0.67330585494482986</v>
      </c>
      <c r="D374" s="47">
        <v>179</v>
      </c>
      <c r="E374" s="47">
        <v>84</v>
      </c>
      <c r="F374" s="82">
        <v>68</v>
      </c>
      <c r="G374" s="82">
        <v>3</v>
      </c>
      <c r="H374" s="82">
        <v>192</v>
      </c>
      <c r="I374" s="47">
        <v>38</v>
      </c>
      <c r="J374" s="43">
        <f>B374-I374</f>
        <v>225</v>
      </c>
      <c r="K374" s="98"/>
      <c r="L374" s="61"/>
    </row>
    <row r="375" spans="1:12" ht="13.5" customHeight="1" x14ac:dyDescent="0.2">
      <c r="A375" s="103" t="s">
        <v>189</v>
      </c>
      <c r="B375" s="55">
        <v>136</v>
      </c>
      <c r="C375" s="96">
        <f t="shared" si="122"/>
        <v>0.34817336985740255</v>
      </c>
      <c r="D375" s="55">
        <v>15</v>
      </c>
      <c r="E375" s="55">
        <v>121</v>
      </c>
      <c r="F375" s="80">
        <v>31</v>
      </c>
      <c r="G375" s="80">
        <v>2</v>
      </c>
      <c r="H375" s="80">
        <v>103</v>
      </c>
      <c r="I375" s="55">
        <v>17</v>
      </c>
      <c r="J375" s="50">
        <f>B375-I375</f>
        <v>119</v>
      </c>
      <c r="K375" s="98"/>
      <c r="L375" s="61"/>
    </row>
    <row r="376" spans="1:12" ht="12" customHeight="1" x14ac:dyDescent="0.2">
      <c r="A376" s="18" t="s">
        <v>240</v>
      </c>
      <c r="B376" s="47">
        <v>136</v>
      </c>
      <c r="C376" s="75">
        <f t="shared" si="122"/>
        <v>0.34817336985740255</v>
      </c>
      <c r="D376" s="47">
        <v>15</v>
      </c>
      <c r="E376" s="47">
        <v>121</v>
      </c>
      <c r="F376" s="82">
        <v>31</v>
      </c>
      <c r="G376" s="82">
        <v>2</v>
      </c>
      <c r="H376" s="82">
        <v>103</v>
      </c>
      <c r="I376" s="47">
        <v>17</v>
      </c>
      <c r="J376" s="43">
        <f>B376-I376</f>
        <v>119</v>
      </c>
      <c r="K376" s="98"/>
      <c r="L376" s="61"/>
    </row>
    <row r="377" spans="1:12" ht="13.5" customHeight="1" x14ac:dyDescent="0.2">
      <c r="A377" s="103" t="s">
        <v>190</v>
      </c>
      <c r="B377" s="80">
        <f>SUM(B378:B379)</f>
        <v>257</v>
      </c>
      <c r="C377" s="96">
        <f t="shared" si="122"/>
        <v>0.65794526509817974</v>
      </c>
      <c r="D377" s="80">
        <f t="shared" ref="D377:J377" si="124">SUM(D378:D379)</f>
        <v>66</v>
      </c>
      <c r="E377" s="80">
        <f t="shared" si="124"/>
        <v>191</v>
      </c>
      <c r="F377" s="80">
        <f t="shared" si="124"/>
        <v>137</v>
      </c>
      <c r="G377" s="80">
        <f t="shared" si="124"/>
        <v>10</v>
      </c>
      <c r="H377" s="80">
        <f t="shared" si="124"/>
        <v>110</v>
      </c>
      <c r="I377" s="80">
        <f t="shared" si="124"/>
        <v>31</v>
      </c>
      <c r="J377" s="81">
        <f t="shared" si="124"/>
        <v>226</v>
      </c>
      <c r="K377" s="98"/>
      <c r="L377" s="61"/>
    </row>
    <row r="378" spans="1:12" ht="12" customHeight="1" x14ac:dyDescent="0.2">
      <c r="A378" s="114" t="s">
        <v>351</v>
      </c>
      <c r="B378" s="47">
        <v>85</v>
      </c>
      <c r="C378" s="75">
        <f t="shared" si="122"/>
        <v>0.21760835616087656</v>
      </c>
      <c r="D378" s="47">
        <v>13</v>
      </c>
      <c r="E378" s="47">
        <v>72</v>
      </c>
      <c r="F378" s="82">
        <v>38</v>
      </c>
      <c r="G378" s="82">
        <v>7</v>
      </c>
      <c r="H378" s="82">
        <v>40</v>
      </c>
      <c r="I378" s="47">
        <v>8</v>
      </c>
      <c r="J378" s="43">
        <f>B378-I378</f>
        <v>77</v>
      </c>
      <c r="K378" s="98"/>
      <c r="L378" s="61"/>
    </row>
    <row r="379" spans="1:12" ht="12" customHeight="1" x14ac:dyDescent="0.2">
      <c r="A379" s="18" t="s">
        <v>241</v>
      </c>
      <c r="B379" s="47">
        <v>172</v>
      </c>
      <c r="C379" s="75">
        <f t="shared" si="122"/>
        <v>0.44033690893730321</v>
      </c>
      <c r="D379" s="47">
        <v>53</v>
      </c>
      <c r="E379" s="47">
        <v>119</v>
      </c>
      <c r="F379" s="82">
        <v>99</v>
      </c>
      <c r="G379" s="82">
        <v>3</v>
      </c>
      <c r="H379" s="82">
        <v>70</v>
      </c>
      <c r="I379" s="47">
        <v>23</v>
      </c>
      <c r="J379" s="43">
        <f>B379-I379</f>
        <v>149</v>
      </c>
      <c r="K379" s="98"/>
      <c r="L379" s="61"/>
    </row>
    <row r="380" spans="1:12" ht="13.5" customHeight="1" x14ac:dyDescent="0.2">
      <c r="A380" s="103" t="s">
        <v>167</v>
      </c>
      <c r="B380" s="55">
        <v>336</v>
      </c>
      <c r="C380" s="96">
        <f t="shared" si="122"/>
        <v>0.86019303141240622</v>
      </c>
      <c r="D380" s="55">
        <v>84</v>
      </c>
      <c r="E380" s="55">
        <v>252</v>
      </c>
      <c r="F380" s="80">
        <v>204</v>
      </c>
      <c r="G380" s="80">
        <v>13</v>
      </c>
      <c r="H380" s="80">
        <v>119</v>
      </c>
      <c r="I380" s="55">
        <v>50</v>
      </c>
      <c r="J380" s="50">
        <f>B380-I380</f>
        <v>286</v>
      </c>
      <c r="K380" s="98"/>
      <c r="L380" s="61"/>
    </row>
    <row r="381" spans="1:12" ht="12" customHeight="1" x14ac:dyDescent="0.2">
      <c r="A381" s="18" t="s">
        <v>352</v>
      </c>
      <c r="B381" s="47">
        <v>336</v>
      </c>
      <c r="C381" s="75">
        <f t="shared" si="122"/>
        <v>0.86019303141240622</v>
      </c>
      <c r="D381" s="47">
        <v>84</v>
      </c>
      <c r="E381" s="47">
        <v>252</v>
      </c>
      <c r="F381" s="82">
        <v>204</v>
      </c>
      <c r="G381" s="82">
        <v>13</v>
      </c>
      <c r="H381" s="82">
        <v>119</v>
      </c>
      <c r="I381" s="47">
        <v>50</v>
      </c>
      <c r="J381" s="43">
        <f>B381-I381</f>
        <v>286</v>
      </c>
      <c r="K381" s="98"/>
      <c r="L381" s="61"/>
    </row>
    <row r="382" spans="1:12" ht="13.5" customHeight="1" x14ac:dyDescent="0.2">
      <c r="A382" s="93"/>
      <c r="B382" s="47"/>
      <c r="C382" s="75"/>
      <c r="D382" s="47"/>
      <c r="E382" s="47"/>
      <c r="F382" s="47"/>
      <c r="G382" s="47"/>
      <c r="H382" s="47"/>
      <c r="I382" s="47"/>
      <c r="J382" s="43"/>
      <c r="K382" s="98"/>
      <c r="L382" s="61"/>
    </row>
    <row r="383" spans="1:12" ht="13.5" customHeight="1" x14ac:dyDescent="0.2">
      <c r="A383" s="16" t="s">
        <v>122</v>
      </c>
      <c r="B383" s="80">
        <f>B384+B386</f>
        <v>392</v>
      </c>
      <c r="C383" s="96">
        <f t="shared" si="122"/>
        <v>1.0035585366478073</v>
      </c>
      <c r="D383" s="80">
        <f t="shared" ref="D383:J383" si="125">D384+D386</f>
        <v>226</v>
      </c>
      <c r="E383" s="80">
        <f t="shared" si="125"/>
        <v>166</v>
      </c>
      <c r="F383" s="80">
        <f t="shared" si="125"/>
        <v>206.22707070707071</v>
      </c>
      <c r="G383" s="80">
        <f t="shared" si="125"/>
        <v>8.3814141414141421</v>
      </c>
      <c r="H383" s="80">
        <f t="shared" si="125"/>
        <v>177.39151515151516</v>
      </c>
      <c r="I383" s="80">
        <f t="shared" si="125"/>
        <v>75</v>
      </c>
      <c r="J383" s="81">
        <f t="shared" si="125"/>
        <v>317</v>
      </c>
      <c r="K383" s="98"/>
      <c r="L383" s="61"/>
    </row>
    <row r="384" spans="1:12" ht="13.5" customHeight="1" x14ac:dyDescent="0.2">
      <c r="A384" s="103" t="s">
        <v>213</v>
      </c>
      <c r="B384" s="55">
        <v>106</v>
      </c>
      <c r="C384" s="96">
        <f t="shared" si="122"/>
        <v>0.27137042062415195</v>
      </c>
      <c r="D384" s="55">
        <v>66</v>
      </c>
      <c r="E384" s="55">
        <v>40</v>
      </c>
      <c r="F384" s="80">
        <v>10.707070707070708</v>
      </c>
      <c r="G384" s="80">
        <v>2.1414141414141414</v>
      </c>
      <c r="H384" s="80">
        <v>93.151515151515156</v>
      </c>
      <c r="I384" s="55">
        <v>28</v>
      </c>
      <c r="J384" s="50">
        <f>B384-I384</f>
        <v>78</v>
      </c>
      <c r="K384" s="98"/>
      <c r="L384" s="61"/>
    </row>
    <row r="385" spans="1:12" ht="12" customHeight="1" x14ac:dyDescent="0.2">
      <c r="A385" s="12" t="s">
        <v>242</v>
      </c>
      <c r="B385" s="47">
        <v>106</v>
      </c>
      <c r="C385" s="75">
        <f t="shared" si="122"/>
        <v>0.27137042062415195</v>
      </c>
      <c r="D385" s="47">
        <v>66</v>
      </c>
      <c r="E385" s="47">
        <v>40</v>
      </c>
      <c r="F385" s="82">
        <v>10.707070707070708</v>
      </c>
      <c r="G385" s="82">
        <v>2.1414141414141414</v>
      </c>
      <c r="H385" s="82">
        <v>93.151515151515156</v>
      </c>
      <c r="I385" s="47">
        <v>28</v>
      </c>
      <c r="J385" s="43">
        <f>B385-I385</f>
        <v>78</v>
      </c>
      <c r="K385" s="98"/>
      <c r="L385" s="61"/>
    </row>
    <row r="386" spans="1:12" ht="13.5" customHeight="1" x14ac:dyDescent="0.2">
      <c r="A386" s="103" t="s">
        <v>169</v>
      </c>
      <c r="B386" s="55">
        <v>286</v>
      </c>
      <c r="C386" s="96">
        <f t="shared" si="122"/>
        <v>0.7321881160236553</v>
      </c>
      <c r="D386" s="55">
        <v>160</v>
      </c>
      <c r="E386" s="55">
        <v>126</v>
      </c>
      <c r="F386" s="80">
        <v>195.52</v>
      </c>
      <c r="G386" s="80">
        <v>6.24</v>
      </c>
      <c r="H386" s="80">
        <v>84.240000000000009</v>
      </c>
      <c r="I386" s="55">
        <v>47</v>
      </c>
      <c r="J386" s="50">
        <f>B386-I386</f>
        <v>239</v>
      </c>
      <c r="K386" s="98"/>
      <c r="L386" s="61"/>
    </row>
    <row r="387" spans="1:12" ht="12" customHeight="1" x14ac:dyDescent="0.2">
      <c r="A387" s="18" t="s">
        <v>243</v>
      </c>
      <c r="B387" s="47"/>
      <c r="C387" s="75"/>
      <c r="D387" s="47"/>
      <c r="E387" s="47"/>
      <c r="F387" s="47"/>
      <c r="G387" s="47"/>
      <c r="H387" s="47"/>
      <c r="I387" s="47"/>
      <c r="J387" s="43"/>
      <c r="K387" s="98"/>
      <c r="L387" s="61"/>
    </row>
    <row r="388" spans="1:12" ht="12" customHeight="1" x14ac:dyDescent="0.2">
      <c r="A388" s="18" t="s">
        <v>71</v>
      </c>
      <c r="B388" s="47">
        <v>286</v>
      </c>
      <c r="C388" s="75">
        <f t="shared" si="122"/>
        <v>0.7321881160236553</v>
      </c>
      <c r="D388" s="47">
        <v>160</v>
      </c>
      <c r="E388" s="47">
        <v>126</v>
      </c>
      <c r="F388" s="82">
        <v>195.52</v>
      </c>
      <c r="G388" s="82">
        <v>6.24</v>
      </c>
      <c r="H388" s="82">
        <v>84.240000000000009</v>
      </c>
      <c r="I388" s="47">
        <v>47</v>
      </c>
      <c r="J388" s="43">
        <f>B388-I388</f>
        <v>239</v>
      </c>
      <c r="K388" s="98"/>
      <c r="L388" s="61"/>
    </row>
    <row r="389" spans="1:12" ht="11.25" customHeight="1" x14ac:dyDescent="0.2">
      <c r="A389" s="18"/>
      <c r="B389" s="47"/>
      <c r="C389" s="75"/>
      <c r="D389" s="47"/>
      <c r="E389" s="47"/>
      <c r="F389" s="82"/>
      <c r="G389" s="82"/>
      <c r="H389" s="82"/>
      <c r="I389" s="47"/>
      <c r="J389" s="43"/>
      <c r="K389" s="98"/>
      <c r="L389" s="61"/>
    </row>
    <row r="390" spans="1:12" ht="13.5" customHeight="1" x14ac:dyDescent="0.2">
      <c r="A390" s="16" t="s">
        <v>1</v>
      </c>
      <c r="B390" s="55">
        <v>177</v>
      </c>
      <c r="C390" s="96">
        <f t="shared" si="122"/>
        <v>0.45313740047617823</v>
      </c>
      <c r="D390" s="55">
        <v>30</v>
      </c>
      <c r="E390" s="55">
        <v>147</v>
      </c>
      <c r="F390" s="80">
        <v>142.01162790697674</v>
      </c>
      <c r="G390" s="80">
        <v>9.2616279069767451</v>
      </c>
      <c r="H390" s="80">
        <v>25.726744186046513</v>
      </c>
      <c r="I390" s="55">
        <v>38</v>
      </c>
      <c r="J390" s="50">
        <f>B390-I390</f>
        <v>139</v>
      </c>
      <c r="K390" s="98"/>
      <c r="L390" s="61"/>
    </row>
    <row r="391" spans="1:12" ht="13.5" customHeight="1" x14ac:dyDescent="0.2">
      <c r="A391" s="22" t="s">
        <v>172</v>
      </c>
      <c r="B391" s="55">
        <v>177</v>
      </c>
      <c r="C391" s="96">
        <f t="shared" si="122"/>
        <v>0.45313740047617823</v>
      </c>
      <c r="D391" s="55">
        <v>30</v>
      </c>
      <c r="E391" s="55">
        <v>147</v>
      </c>
      <c r="F391" s="80">
        <v>142.01162790697674</v>
      </c>
      <c r="G391" s="80">
        <v>9.2616279069767451</v>
      </c>
      <c r="H391" s="80">
        <v>25.726744186046513</v>
      </c>
      <c r="I391" s="55">
        <v>38</v>
      </c>
      <c r="J391" s="50">
        <f>B391-I391</f>
        <v>139</v>
      </c>
      <c r="K391" s="98"/>
      <c r="L391" s="61"/>
    </row>
    <row r="392" spans="1:12" ht="12" customHeight="1" x14ac:dyDescent="0.2">
      <c r="A392" s="18" t="s">
        <v>312</v>
      </c>
      <c r="B392" s="47">
        <v>177</v>
      </c>
      <c r="C392" s="75">
        <f t="shared" si="122"/>
        <v>0.45313740047617823</v>
      </c>
      <c r="D392" s="47">
        <v>30</v>
      </c>
      <c r="E392" s="47">
        <v>147</v>
      </c>
      <c r="F392" s="82">
        <v>142.01162790697674</v>
      </c>
      <c r="G392" s="82">
        <v>9.2616279069767451</v>
      </c>
      <c r="H392" s="82">
        <v>25.726744186046513</v>
      </c>
      <c r="I392" s="47">
        <v>38</v>
      </c>
      <c r="J392" s="43">
        <f>B392-I392</f>
        <v>139</v>
      </c>
      <c r="K392" s="98"/>
      <c r="L392" s="61"/>
    </row>
    <row r="393" spans="1:12" ht="12" customHeight="1" x14ac:dyDescent="0.2">
      <c r="A393" s="76"/>
      <c r="B393" s="7"/>
      <c r="C393" s="7"/>
      <c r="D393" s="7"/>
      <c r="E393" s="7"/>
      <c r="F393" s="7"/>
      <c r="G393" s="7"/>
      <c r="H393" s="7"/>
      <c r="I393" s="7"/>
      <c r="J393" s="7"/>
      <c r="K393" s="98"/>
      <c r="L393" s="61"/>
    </row>
    <row r="394" spans="1:12" x14ac:dyDescent="0.2">
      <c r="A394" s="93"/>
      <c r="B394" s="7"/>
      <c r="C394" s="7"/>
      <c r="D394" s="7"/>
      <c r="E394" s="7"/>
      <c r="F394" s="7"/>
      <c r="G394" s="7"/>
      <c r="H394" s="7"/>
      <c r="I394" s="7"/>
      <c r="J394" s="7"/>
      <c r="K394" s="98"/>
      <c r="L394" s="61"/>
    </row>
    <row r="395" spans="1:12" x14ac:dyDescent="0.2">
      <c r="A395" s="142" t="s">
        <v>326</v>
      </c>
      <c r="B395" s="142"/>
      <c r="C395" s="142"/>
      <c r="D395" s="142"/>
      <c r="E395" s="142"/>
      <c r="F395" s="142"/>
      <c r="G395" s="142"/>
      <c r="H395" s="142"/>
      <c r="I395" s="142"/>
      <c r="J395" s="142"/>
      <c r="K395" s="98"/>
      <c r="L395" s="61"/>
    </row>
    <row r="396" spans="1:12" x14ac:dyDescent="0.2">
      <c r="A396" s="142" t="s">
        <v>338</v>
      </c>
      <c r="B396" s="142"/>
      <c r="C396" s="142"/>
      <c r="D396" s="142"/>
      <c r="E396" s="142"/>
      <c r="F396" s="142"/>
      <c r="G396" s="142"/>
      <c r="H396" s="142"/>
      <c r="I396" s="142"/>
      <c r="J396" s="142"/>
      <c r="K396" s="98"/>
      <c r="L396" s="61"/>
    </row>
    <row r="397" spans="1:12" x14ac:dyDescent="0.2">
      <c r="A397" s="143" t="s">
        <v>7</v>
      </c>
      <c r="B397" s="143"/>
      <c r="C397" s="143"/>
      <c r="D397" s="143"/>
      <c r="E397" s="143"/>
      <c r="F397" s="143"/>
      <c r="G397" s="143"/>
      <c r="H397" s="143"/>
      <c r="I397" s="143"/>
      <c r="J397" s="143"/>
      <c r="K397" s="98"/>
      <c r="L397" s="61"/>
    </row>
    <row r="398" spans="1:12" ht="15.75" thickBot="1" x14ac:dyDescent="0.25">
      <c r="A398" s="5"/>
      <c r="B398" s="112"/>
      <c r="C398" s="112"/>
      <c r="D398" s="112"/>
      <c r="E398" s="112"/>
      <c r="F398" s="112"/>
      <c r="G398" s="112"/>
      <c r="H398" s="120"/>
      <c r="I398" s="5"/>
      <c r="J398" s="23"/>
      <c r="K398" s="98"/>
      <c r="L398" s="61"/>
    </row>
    <row r="399" spans="1:12" ht="15.75" thickTop="1" x14ac:dyDescent="0.2">
      <c r="A399" s="26"/>
      <c r="B399" s="27"/>
      <c r="C399" s="28"/>
      <c r="D399" s="27"/>
      <c r="E399" s="28"/>
      <c r="F399" s="27"/>
      <c r="G399" s="28"/>
      <c r="H399" s="28"/>
      <c r="I399" s="29"/>
      <c r="J399" s="100"/>
      <c r="K399" s="98"/>
      <c r="L399" s="61"/>
    </row>
    <row r="400" spans="1:12" x14ac:dyDescent="0.2">
      <c r="A400" s="30"/>
      <c r="B400" s="31" t="s">
        <v>32</v>
      </c>
      <c r="C400" s="32"/>
      <c r="D400" s="31" t="s">
        <v>33</v>
      </c>
      <c r="E400" s="32"/>
      <c r="F400" s="31" t="s">
        <v>34</v>
      </c>
      <c r="G400" s="33"/>
      <c r="H400" s="33"/>
      <c r="I400" s="31" t="s">
        <v>327</v>
      </c>
      <c r="J400" s="33"/>
      <c r="K400" s="98"/>
      <c r="L400" s="61"/>
    </row>
    <row r="401" spans="1:12" x14ac:dyDescent="0.2">
      <c r="A401" s="34" t="s">
        <v>161</v>
      </c>
      <c r="B401" s="35"/>
      <c r="C401" s="35"/>
      <c r="D401" s="35"/>
      <c r="E401" s="35"/>
      <c r="F401" s="35"/>
      <c r="G401" s="35"/>
      <c r="H401" s="35"/>
      <c r="I401" s="36"/>
      <c r="J401" s="37"/>
      <c r="K401" s="98"/>
      <c r="L401" s="61"/>
    </row>
    <row r="402" spans="1:12" x14ac:dyDescent="0.2">
      <c r="A402" s="34"/>
      <c r="B402" s="38" t="s">
        <v>58</v>
      </c>
      <c r="C402" s="38" t="s">
        <v>59</v>
      </c>
      <c r="D402" s="38" t="s">
        <v>60</v>
      </c>
      <c r="E402" s="38" t="s">
        <v>61</v>
      </c>
      <c r="F402" s="38" t="s">
        <v>62</v>
      </c>
      <c r="G402" s="38" t="s">
        <v>63</v>
      </c>
      <c r="H402" s="38" t="s">
        <v>64</v>
      </c>
      <c r="I402" s="39" t="s">
        <v>328</v>
      </c>
      <c r="J402" s="101"/>
      <c r="K402" s="98"/>
      <c r="L402" s="61"/>
    </row>
    <row r="403" spans="1:12" x14ac:dyDescent="0.2">
      <c r="A403" s="30"/>
      <c r="B403" s="40"/>
      <c r="C403" s="40"/>
      <c r="D403" s="40"/>
      <c r="E403" s="40"/>
      <c r="F403" s="40"/>
      <c r="G403" s="40"/>
      <c r="H403" s="41"/>
      <c r="I403" s="42" t="s">
        <v>329</v>
      </c>
      <c r="J403" s="33" t="s">
        <v>330</v>
      </c>
      <c r="K403" s="98"/>
      <c r="L403" s="61"/>
    </row>
    <row r="404" spans="1:12" x14ac:dyDescent="0.2">
      <c r="A404" s="121"/>
      <c r="B404" s="11"/>
      <c r="C404" s="11"/>
      <c r="D404" s="11"/>
      <c r="E404" s="11"/>
      <c r="F404" s="11"/>
      <c r="G404" s="11"/>
      <c r="H404" s="11"/>
      <c r="I404" s="25"/>
      <c r="J404" s="24"/>
      <c r="K404" s="98"/>
      <c r="L404" s="61"/>
    </row>
    <row r="405" spans="1:12" x14ac:dyDescent="0.2">
      <c r="A405" s="122" t="s">
        <v>80</v>
      </c>
      <c r="B405" s="4">
        <f>B408+B413+B423+B428+B437+B442+B447+B452</f>
        <v>707</v>
      </c>
      <c r="C405" s="66">
        <f t="shared" ref="C405:C458" si="126">(B405/$B$10)*100</f>
        <v>1.8099895035969382</v>
      </c>
      <c r="D405" s="4">
        <f t="shared" ref="D405:J405" si="127">D408+D413+D423+D428+D437+D442+D447+D452</f>
        <v>232</v>
      </c>
      <c r="E405" s="4">
        <f t="shared" si="127"/>
        <v>475</v>
      </c>
      <c r="F405" s="4">
        <f t="shared" si="127"/>
        <v>684.58937363626796</v>
      </c>
      <c r="G405" s="4">
        <f>G408+G423+G428+G437+G442</f>
        <v>5.3793424079138372</v>
      </c>
      <c r="H405" s="4">
        <f>H408+H423+H428+H437+H442+H452</f>
        <v>17.031283955818118</v>
      </c>
      <c r="I405" s="4">
        <f>I408+I423+I428+I437+I442+I447+I413+I452</f>
        <v>152</v>
      </c>
      <c r="J405" s="3">
        <f t="shared" si="127"/>
        <v>555</v>
      </c>
      <c r="K405" s="98"/>
      <c r="L405" s="61"/>
    </row>
    <row r="406" spans="1:12" x14ac:dyDescent="0.2">
      <c r="A406" s="123"/>
      <c r="B406" s="68"/>
      <c r="C406" s="69"/>
      <c r="D406" s="68"/>
      <c r="E406" s="68"/>
      <c r="F406" s="68"/>
      <c r="G406" s="68"/>
      <c r="H406" s="68"/>
      <c r="I406" s="68"/>
      <c r="J406" s="70"/>
      <c r="K406" s="98"/>
      <c r="L406" s="61"/>
    </row>
    <row r="407" spans="1:12" x14ac:dyDescent="0.2">
      <c r="A407" s="106" t="s">
        <v>81</v>
      </c>
      <c r="B407" s="68"/>
      <c r="C407" s="69"/>
      <c r="D407" s="68"/>
      <c r="E407" s="68"/>
      <c r="F407" s="68"/>
      <c r="G407" s="68"/>
      <c r="H407" s="68"/>
      <c r="I407" s="68"/>
      <c r="J407" s="70"/>
      <c r="K407" s="98"/>
      <c r="L407" s="61"/>
    </row>
    <row r="408" spans="1:12" x14ac:dyDescent="0.2">
      <c r="A408" s="106" t="s">
        <v>121</v>
      </c>
      <c r="B408" s="55">
        <v>114</v>
      </c>
      <c r="C408" s="96">
        <f t="shared" si="126"/>
        <v>0.29185120708635209</v>
      </c>
      <c r="D408" s="55">
        <v>26</v>
      </c>
      <c r="E408" s="55">
        <v>88</v>
      </c>
      <c r="F408" s="80">
        <v>110.89090909090909</v>
      </c>
      <c r="G408" s="80">
        <v>1.0363636363636364</v>
      </c>
      <c r="H408" s="80">
        <v>2.0727272727272728</v>
      </c>
      <c r="I408" s="55">
        <v>23</v>
      </c>
      <c r="J408" s="50">
        <f>B408-I408</f>
        <v>91</v>
      </c>
      <c r="K408" s="98"/>
      <c r="L408" s="61"/>
    </row>
    <row r="409" spans="1:12" x14ac:dyDescent="0.2">
      <c r="A409" s="104"/>
      <c r="B409" s="47"/>
      <c r="C409" s="75"/>
      <c r="D409" s="47"/>
      <c r="E409" s="47"/>
      <c r="F409" s="47"/>
      <c r="G409" s="47"/>
      <c r="H409" s="47"/>
      <c r="I409" s="47"/>
      <c r="J409" s="43"/>
      <c r="K409" s="98"/>
      <c r="L409" s="61"/>
    </row>
    <row r="410" spans="1:12" x14ac:dyDescent="0.2">
      <c r="A410" s="124" t="s">
        <v>160</v>
      </c>
      <c r="B410" s="55">
        <v>114</v>
      </c>
      <c r="C410" s="96">
        <f t="shared" si="126"/>
        <v>0.29185120708635209</v>
      </c>
      <c r="D410" s="55">
        <v>26</v>
      </c>
      <c r="E410" s="55">
        <v>88</v>
      </c>
      <c r="F410" s="80">
        <v>110.89090909090909</v>
      </c>
      <c r="G410" s="80">
        <v>1.0363636363636364</v>
      </c>
      <c r="H410" s="80">
        <v>2.0727272727272728</v>
      </c>
      <c r="I410" s="55">
        <v>23</v>
      </c>
      <c r="J410" s="50">
        <f>B410-I410</f>
        <v>91</v>
      </c>
      <c r="K410" s="98"/>
      <c r="L410" s="61"/>
    </row>
    <row r="411" spans="1:12" x14ac:dyDescent="0.2">
      <c r="A411" s="104" t="s">
        <v>244</v>
      </c>
      <c r="B411" s="47">
        <v>114</v>
      </c>
      <c r="C411" s="75">
        <f t="shared" si="126"/>
        <v>0.29185120708635209</v>
      </c>
      <c r="D411" s="47">
        <v>26</v>
      </c>
      <c r="E411" s="47">
        <v>88</v>
      </c>
      <c r="F411" s="82">
        <v>110.89090909090909</v>
      </c>
      <c r="G411" s="82">
        <v>1.0363636363636364</v>
      </c>
      <c r="H411" s="82">
        <v>2.0727272727272728</v>
      </c>
      <c r="I411" s="47">
        <v>23</v>
      </c>
      <c r="J411" s="43">
        <f>B411-I411</f>
        <v>91</v>
      </c>
      <c r="K411" s="98"/>
      <c r="L411" s="61"/>
    </row>
    <row r="412" spans="1:12" x14ac:dyDescent="0.2">
      <c r="A412" s="123"/>
      <c r="B412" s="47"/>
      <c r="C412" s="75"/>
      <c r="D412" s="47"/>
      <c r="E412" s="47"/>
      <c r="F412" s="82"/>
      <c r="G412" s="82"/>
      <c r="H412" s="82"/>
      <c r="I412" s="47"/>
      <c r="J412" s="43"/>
      <c r="K412" s="98"/>
      <c r="L412" s="61"/>
    </row>
    <row r="413" spans="1:12" x14ac:dyDescent="0.2">
      <c r="A413" s="106" t="s">
        <v>51</v>
      </c>
      <c r="B413" s="55">
        <f>B415+B420</f>
        <v>32</v>
      </c>
      <c r="C413" s="96">
        <f t="shared" si="126"/>
        <v>8.1923145848800588E-2</v>
      </c>
      <c r="D413" s="55">
        <f t="shared" ref="D413:F413" si="128">D415+D420</f>
        <v>7</v>
      </c>
      <c r="E413" s="55">
        <f>E415</f>
        <v>25</v>
      </c>
      <c r="F413" s="55">
        <f t="shared" si="128"/>
        <v>32</v>
      </c>
      <c r="G413" s="52" t="s">
        <v>73</v>
      </c>
      <c r="H413" s="52" t="s">
        <v>73</v>
      </c>
      <c r="I413" s="52">
        <f>I415</f>
        <v>14</v>
      </c>
      <c r="J413" s="50">
        <f>J415+J420</f>
        <v>18</v>
      </c>
      <c r="K413" s="98"/>
      <c r="L413" s="61"/>
    </row>
    <row r="414" spans="1:12" x14ac:dyDescent="0.2">
      <c r="A414" s="104"/>
      <c r="B414" s="47"/>
      <c r="C414" s="75"/>
      <c r="D414" s="47"/>
      <c r="E414" s="47"/>
      <c r="F414" s="82"/>
      <c r="G414" s="82"/>
      <c r="H414" s="82"/>
      <c r="I414" s="47"/>
      <c r="J414" s="43"/>
      <c r="K414" s="98"/>
      <c r="L414" s="61"/>
    </row>
    <row r="415" spans="1:12" x14ac:dyDescent="0.2">
      <c r="A415" s="106" t="s">
        <v>321</v>
      </c>
      <c r="B415" s="55">
        <f>B416+B418</f>
        <v>31</v>
      </c>
      <c r="C415" s="96">
        <f t="shared" si="126"/>
        <v>7.9363047541025578E-2</v>
      </c>
      <c r="D415" s="55">
        <f t="shared" ref="D415:J415" si="129">D416+D418</f>
        <v>6</v>
      </c>
      <c r="E415" s="55">
        <f t="shared" si="129"/>
        <v>25</v>
      </c>
      <c r="F415" s="55">
        <f t="shared" si="129"/>
        <v>31</v>
      </c>
      <c r="G415" s="52" t="s">
        <v>73</v>
      </c>
      <c r="H415" s="52" t="s">
        <v>73</v>
      </c>
      <c r="I415" s="55">
        <f>I416</f>
        <v>14</v>
      </c>
      <c r="J415" s="50">
        <f t="shared" si="129"/>
        <v>17</v>
      </c>
      <c r="K415" s="98"/>
      <c r="L415" s="61"/>
    </row>
    <row r="416" spans="1:12" x14ac:dyDescent="0.2">
      <c r="A416" s="104" t="s">
        <v>354</v>
      </c>
      <c r="B416" s="47">
        <v>21</v>
      </c>
      <c r="C416" s="75">
        <f t="shared" si="126"/>
        <v>5.3762064463275389E-2</v>
      </c>
      <c r="D416" s="47">
        <v>4</v>
      </c>
      <c r="E416" s="47">
        <v>17</v>
      </c>
      <c r="F416" s="82">
        <v>21</v>
      </c>
      <c r="G416" s="84" t="s">
        <v>73</v>
      </c>
      <c r="H416" s="84" t="s">
        <v>73</v>
      </c>
      <c r="I416" s="48">
        <v>14</v>
      </c>
      <c r="J416" s="43">
        <f>B416-I416</f>
        <v>7</v>
      </c>
      <c r="K416" s="98"/>
      <c r="L416" s="61"/>
    </row>
    <row r="417" spans="1:12" x14ac:dyDescent="0.2">
      <c r="A417" s="104" t="s">
        <v>323</v>
      </c>
      <c r="B417" s="47"/>
      <c r="C417" s="75"/>
      <c r="D417" s="47"/>
      <c r="E417" s="47"/>
      <c r="F417" s="47"/>
      <c r="G417" s="47"/>
      <c r="H417" s="47"/>
      <c r="I417" s="47"/>
      <c r="J417" s="43"/>
      <c r="K417" s="98"/>
      <c r="L417" s="61"/>
    </row>
    <row r="418" spans="1:12" x14ac:dyDescent="0.2">
      <c r="A418" s="104" t="s">
        <v>324</v>
      </c>
      <c r="B418" s="47">
        <v>10</v>
      </c>
      <c r="C418" s="75">
        <f t="shared" si="126"/>
        <v>2.5600983077750189E-2</v>
      </c>
      <c r="D418" s="47">
        <v>2</v>
      </c>
      <c r="E418" s="47">
        <v>8</v>
      </c>
      <c r="F418" s="82">
        <v>10</v>
      </c>
      <c r="G418" s="84" t="s">
        <v>73</v>
      </c>
      <c r="H418" s="84" t="s">
        <v>73</v>
      </c>
      <c r="I418" s="84" t="s">
        <v>73</v>
      </c>
      <c r="J418" s="43">
        <f>B418</f>
        <v>10</v>
      </c>
      <c r="K418" s="98"/>
      <c r="L418" s="61"/>
    </row>
    <row r="419" spans="1:12" x14ac:dyDescent="0.2">
      <c r="A419" s="104"/>
      <c r="B419" s="47"/>
      <c r="C419" s="75"/>
      <c r="D419" s="47"/>
      <c r="E419" s="47"/>
      <c r="F419" s="82"/>
      <c r="G419" s="82"/>
      <c r="H419" s="82"/>
      <c r="I419" s="84"/>
      <c r="J419" s="43"/>
      <c r="K419" s="98"/>
      <c r="L419" s="61"/>
    </row>
    <row r="420" spans="1:12" x14ac:dyDescent="0.2">
      <c r="A420" s="124" t="s">
        <v>322</v>
      </c>
      <c r="B420" s="55">
        <v>1</v>
      </c>
      <c r="C420" s="96">
        <f t="shared" si="126"/>
        <v>2.5600983077750184E-3</v>
      </c>
      <c r="D420" s="55">
        <v>1</v>
      </c>
      <c r="E420" s="52" t="s">
        <v>73</v>
      </c>
      <c r="F420" s="80">
        <v>1</v>
      </c>
      <c r="G420" s="85" t="s">
        <v>73</v>
      </c>
      <c r="H420" s="85" t="s">
        <v>73</v>
      </c>
      <c r="I420" s="85" t="s">
        <v>73</v>
      </c>
      <c r="J420" s="50">
        <f>B420</f>
        <v>1</v>
      </c>
      <c r="K420" s="98"/>
      <c r="L420" s="61"/>
    </row>
    <row r="421" spans="1:12" x14ac:dyDescent="0.2">
      <c r="A421" s="104" t="s">
        <v>355</v>
      </c>
      <c r="B421" s="47">
        <v>1</v>
      </c>
      <c r="C421" s="75">
        <f t="shared" si="126"/>
        <v>2.5600983077750184E-3</v>
      </c>
      <c r="D421" s="47">
        <v>1</v>
      </c>
      <c r="E421" s="48" t="s">
        <v>73</v>
      </c>
      <c r="F421" s="82">
        <v>1</v>
      </c>
      <c r="G421" s="84" t="s">
        <v>73</v>
      </c>
      <c r="H421" s="84" t="s">
        <v>73</v>
      </c>
      <c r="I421" s="84" t="s">
        <v>73</v>
      </c>
      <c r="J421" s="43">
        <f>B421</f>
        <v>1</v>
      </c>
      <c r="K421" s="98"/>
      <c r="L421" s="61"/>
    </row>
    <row r="422" spans="1:12" x14ac:dyDescent="0.2">
      <c r="A422" s="123"/>
      <c r="B422" s="47"/>
      <c r="C422" s="75"/>
      <c r="D422" s="47"/>
      <c r="E422" s="47"/>
      <c r="F422" s="47"/>
      <c r="G422" s="47"/>
      <c r="H422" s="47"/>
      <c r="I422" s="47"/>
      <c r="J422" s="43"/>
      <c r="K422" s="98"/>
      <c r="L422" s="61"/>
    </row>
    <row r="423" spans="1:12" x14ac:dyDescent="0.2">
      <c r="A423" s="106" t="s">
        <v>93</v>
      </c>
      <c r="B423" s="55">
        <v>59</v>
      </c>
      <c r="C423" s="96">
        <f t="shared" si="126"/>
        <v>0.1510458001587261</v>
      </c>
      <c r="D423" s="55">
        <v>35</v>
      </c>
      <c r="E423" s="55">
        <v>24</v>
      </c>
      <c r="F423" s="80">
        <v>55.387755102040813</v>
      </c>
      <c r="G423" s="80">
        <v>1.2040816326530612</v>
      </c>
      <c r="H423" s="80">
        <v>2.4081632653061225</v>
      </c>
      <c r="I423" s="52">
        <v>10</v>
      </c>
      <c r="J423" s="50">
        <f>B423-I423</f>
        <v>49</v>
      </c>
      <c r="K423" s="98"/>
      <c r="L423" s="61"/>
    </row>
    <row r="424" spans="1:12" x14ac:dyDescent="0.2">
      <c r="A424" s="104"/>
      <c r="B424" s="47"/>
      <c r="C424" s="75"/>
      <c r="D424" s="47"/>
      <c r="E424" s="47"/>
      <c r="F424" s="47"/>
      <c r="G424" s="47"/>
      <c r="H424" s="47"/>
      <c r="I424" s="47"/>
      <c r="J424" s="43"/>
      <c r="K424" s="98"/>
      <c r="L424" s="61"/>
    </row>
    <row r="425" spans="1:12" x14ac:dyDescent="0.2">
      <c r="A425" s="124" t="s">
        <v>245</v>
      </c>
      <c r="B425" s="55">
        <v>59</v>
      </c>
      <c r="C425" s="96">
        <f t="shared" si="126"/>
        <v>0.1510458001587261</v>
      </c>
      <c r="D425" s="55">
        <v>35</v>
      </c>
      <c r="E425" s="55">
        <v>24</v>
      </c>
      <c r="F425" s="80">
        <v>55.387755102040813</v>
      </c>
      <c r="G425" s="80">
        <v>1.2040816326530612</v>
      </c>
      <c r="H425" s="80">
        <v>2.4081632653061225</v>
      </c>
      <c r="I425" s="52">
        <v>10</v>
      </c>
      <c r="J425" s="50">
        <f>B425-I425</f>
        <v>49</v>
      </c>
      <c r="K425" s="98"/>
      <c r="L425" s="61"/>
    </row>
    <row r="426" spans="1:12" x14ac:dyDescent="0.2">
      <c r="A426" s="104" t="s">
        <v>246</v>
      </c>
      <c r="B426" s="47">
        <v>59</v>
      </c>
      <c r="C426" s="75">
        <f t="shared" si="126"/>
        <v>0.1510458001587261</v>
      </c>
      <c r="D426" s="47">
        <v>35</v>
      </c>
      <c r="E426" s="47">
        <v>24</v>
      </c>
      <c r="F426" s="82">
        <v>55.387755102040813</v>
      </c>
      <c r="G426" s="82">
        <v>1.2040816326530612</v>
      </c>
      <c r="H426" s="82">
        <v>2.4081632653061225</v>
      </c>
      <c r="I426" s="48">
        <v>10</v>
      </c>
      <c r="J426" s="43">
        <f>B426-I426</f>
        <v>49</v>
      </c>
      <c r="K426" s="98"/>
      <c r="L426" s="61"/>
    </row>
    <row r="427" spans="1:12" x14ac:dyDescent="0.2">
      <c r="A427" s="124"/>
      <c r="B427" s="47"/>
      <c r="C427" s="75"/>
      <c r="D427" s="47"/>
      <c r="E427" s="47"/>
      <c r="F427" s="47"/>
      <c r="G427" s="47"/>
      <c r="H427" s="47"/>
      <c r="I427" s="47"/>
      <c r="J427" s="43"/>
      <c r="K427" s="98"/>
      <c r="L427" s="61"/>
    </row>
    <row r="428" spans="1:12" x14ac:dyDescent="0.2">
      <c r="A428" s="106" t="s">
        <v>69</v>
      </c>
      <c r="B428" s="80">
        <f>B430+B434</f>
        <v>161</v>
      </c>
      <c r="C428" s="96">
        <f t="shared" si="126"/>
        <v>0.41217582755177801</v>
      </c>
      <c r="D428" s="80">
        <f t="shared" ref="D428:J428" si="130">D430+D434</f>
        <v>67</v>
      </c>
      <c r="E428" s="80">
        <f t="shared" si="130"/>
        <v>94</v>
      </c>
      <c r="F428" s="80">
        <f t="shared" si="130"/>
        <v>155.90246768507637</v>
      </c>
      <c r="G428" s="80">
        <f>G430</f>
        <v>1.0180180180180181</v>
      </c>
      <c r="H428" s="80">
        <f t="shared" si="130"/>
        <v>4.079514296905602</v>
      </c>
      <c r="I428" s="80">
        <f t="shared" si="130"/>
        <v>37</v>
      </c>
      <c r="J428" s="81">
        <f t="shared" si="130"/>
        <v>124</v>
      </c>
      <c r="K428" s="98"/>
      <c r="L428" s="61"/>
    </row>
    <row r="429" spans="1:12" x14ac:dyDescent="0.2">
      <c r="A429" s="106"/>
      <c r="B429" s="47"/>
      <c r="C429" s="75"/>
      <c r="D429" s="47"/>
      <c r="E429" s="47"/>
      <c r="F429" s="47"/>
      <c r="G429" s="47"/>
      <c r="H429" s="47"/>
      <c r="I429" s="47"/>
      <c r="J429" s="43"/>
      <c r="K429" s="98"/>
      <c r="L429" s="61"/>
    </row>
    <row r="430" spans="1:12" x14ac:dyDescent="0.2">
      <c r="A430" s="124" t="s">
        <v>183</v>
      </c>
      <c r="B430" s="80">
        <f>SUM(B431:B432)</f>
        <v>114</v>
      </c>
      <c r="C430" s="96">
        <f t="shared" si="126"/>
        <v>0.29185120708635209</v>
      </c>
      <c r="D430" s="80">
        <f t="shared" ref="D430:J430" si="131">SUM(D431:D432)</f>
        <v>42</v>
      </c>
      <c r="E430" s="80">
        <f t="shared" si="131"/>
        <v>72</v>
      </c>
      <c r="F430" s="80">
        <f t="shared" si="131"/>
        <v>110.94594594594595</v>
      </c>
      <c r="G430" s="80">
        <f t="shared" si="131"/>
        <v>1.0180180180180181</v>
      </c>
      <c r="H430" s="80">
        <f t="shared" si="131"/>
        <v>2.0360360360360361</v>
      </c>
      <c r="I430" s="80">
        <f t="shared" si="131"/>
        <v>28</v>
      </c>
      <c r="J430" s="81">
        <f t="shared" si="131"/>
        <v>86</v>
      </c>
      <c r="K430" s="98"/>
      <c r="L430" s="61"/>
    </row>
    <row r="431" spans="1:12" x14ac:dyDescent="0.2">
      <c r="A431" s="104" t="s">
        <v>247</v>
      </c>
      <c r="B431" s="47">
        <v>113</v>
      </c>
      <c r="C431" s="75">
        <f t="shared" si="126"/>
        <v>0.28929110877857711</v>
      </c>
      <c r="D431" s="47">
        <v>42</v>
      </c>
      <c r="E431" s="47">
        <v>71</v>
      </c>
      <c r="F431" s="82">
        <v>109.94594594594595</v>
      </c>
      <c r="G431" s="82">
        <v>1.0180180180180181</v>
      </c>
      <c r="H431" s="82">
        <v>2.0360360360360361</v>
      </c>
      <c r="I431" s="48">
        <v>28</v>
      </c>
      <c r="J431" s="43">
        <f>B431-I431</f>
        <v>85</v>
      </c>
      <c r="K431" s="98"/>
      <c r="L431" s="61"/>
    </row>
    <row r="432" spans="1:12" x14ac:dyDescent="0.2">
      <c r="A432" s="125" t="s">
        <v>356</v>
      </c>
      <c r="B432" s="47">
        <v>1</v>
      </c>
      <c r="C432" s="75">
        <f t="shared" si="126"/>
        <v>2.5600983077750184E-3</v>
      </c>
      <c r="D432" s="48" t="s">
        <v>73</v>
      </c>
      <c r="E432" s="47">
        <v>1</v>
      </c>
      <c r="F432" s="82">
        <v>1</v>
      </c>
      <c r="G432" s="84" t="s">
        <v>73</v>
      </c>
      <c r="H432" s="84" t="s">
        <v>73</v>
      </c>
      <c r="I432" s="84" t="s">
        <v>73</v>
      </c>
      <c r="J432" s="43">
        <f>B432</f>
        <v>1</v>
      </c>
      <c r="K432" s="98"/>
      <c r="L432" s="61"/>
    </row>
    <row r="433" spans="1:12" x14ac:dyDescent="0.2">
      <c r="A433" s="125"/>
      <c r="B433" s="47"/>
      <c r="C433" s="75"/>
      <c r="D433" s="47"/>
      <c r="E433" s="47"/>
      <c r="F433" s="82"/>
      <c r="G433" s="82"/>
      <c r="H433" s="82"/>
      <c r="I433" s="84"/>
      <c r="J433" s="43"/>
      <c r="K433" s="98"/>
      <c r="L433" s="61"/>
    </row>
    <row r="434" spans="1:12" x14ac:dyDescent="0.2">
      <c r="A434" s="124" t="s">
        <v>248</v>
      </c>
      <c r="B434" s="55">
        <v>47</v>
      </c>
      <c r="C434" s="96">
        <f t="shared" si="126"/>
        <v>0.12032462046542586</v>
      </c>
      <c r="D434" s="55">
        <v>25</v>
      </c>
      <c r="E434" s="55">
        <v>22</v>
      </c>
      <c r="F434" s="80">
        <v>44.956521739130437</v>
      </c>
      <c r="G434" s="85" t="s">
        <v>73</v>
      </c>
      <c r="H434" s="80">
        <v>2.0434782608695654</v>
      </c>
      <c r="I434" s="52">
        <v>9</v>
      </c>
      <c r="J434" s="50">
        <f>B434-I434</f>
        <v>38</v>
      </c>
      <c r="K434" s="98"/>
      <c r="L434" s="61"/>
    </row>
    <row r="435" spans="1:12" x14ac:dyDescent="0.2">
      <c r="A435" s="104" t="s">
        <v>357</v>
      </c>
      <c r="B435" s="47">
        <v>47</v>
      </c>
      <c r="C435" s="75">
        <f t="shared" si="126"/>
        <v>0.12032462046542586</v>
      </c>
      <c r="D435" s="47">
        <v>25</v>
      </c>
      <c r="E435" s="47">
        <v>22</v>
      </c>
      <c r="F435" s="82">
        <v>44.956521739130437</v>
      </c>
      <c r="G435" s="84" t="s">
        <v>73</v>
      </c>
      <c r="H435" s="82">
        <v>2.0434782608695654</v>
      </c>
      <c r="I435" s="48">
        <v>9</v>
      </c>
      <c r="J435" s="43">
        <f>B435-I435</f>
        <v>38</v>
      </c>
      <c r="K435" s="98"/>
      <c r="L435" s="61"/>
    </row>
    <row r="436" spans="1:12" x14ac:dyDescent="0.2">
      <c r="A436" s="123"/>
      <c r="B436" s="47"/>
      <c r="C436" s="75"/>
      <c r="D436" s="47"/>
      <c r="E436" s="47"/>
      <c r="F436" s="82"/>
      <c r="G436" s="82"/>
      <c r="H436" s="82"/>
      <c r="I436" s="48"/>
      <c r="J436" s="43"/>
      <c r="K436" s="98"/>
      <c r="L436" s="61"/>
    </row>
    <row r="437" spans="1:12" x14ac:dyDescent="0.2">
      <c r="A437" s="106" t="s">
        <v>43</v>
      </c>
      <c r="B437" s="55">
        <v>102</v>
      </c>
      <c r="C437" s="96">
        <f t="shared" si="126"/>
        <v>0.26113002739305191</v>
      </c>
      <c r="D437" s="55">
        <v>29</v>
      </c>
      <c r="E437" s="55">
        <v>73</v>
      </c>
      <c r="F437" s="80">
        <v>99.758241758241766</v>
      </c>
      <c r="G437" s="80">
        <v>1.1208791208791209</v>
      </c>
      <c r="H437" s="80">
        <v>1.1208791208791209</v>
      </c>
      <c r="I437" s="55">
        <v>20</v>
      </c>
      <c r="J437" s="50">
        <f>B437-I437</f>
        <v>82</v>
      </c>
      <c r="K437" s="98"/>
      <c r="L437" s="61"/>
    </row>
    <row r="438" spans="1:12" x14ac:dyDescent="0.2">
      <c r="A438" s="104"/>
      <c r="B438" s="47"/>
      <c r="C438" s="75"/>
      <c r="D438" s="47"/>
      <c r="E438" s="47"/>
      <c r="F438" s="82"/>
      <c r="G438" s="82"/>
      <c r="H438" s="82"/>
      <c r="I438" s="48"/>
      <c r="J438" s="43"/>
      <c r="K438" s="98"/>
      <c r="L438" s="61"/>
    </row>
    <row r="439" spans="1:12" x14ac:dyDescent="0.2">
      <c r="A439" s="124" t="s">
        <v>151</v>
      </c>
      <c r="B439" s="55">
        <v>102</v>
      </c>
      <c r="C439" s="96">
        <f t="shared" si="126"/>
        <v>0.26113002739305191</v>
      </c>
      <c r="D439" s="55">
        <v>29</v>
      </c>
      <c r="E439" s="55">
        <v>73</v>
      </c>
      <c r="F439" s="80">
        <v>99.758241758241766</v>
      </c>
      <c r="G439" s="80">
        <v>1.1208791208791209</v>
      </c>
      <c r="H439" s="80">
        <v>1.1208791208791209</v>
      </c>
      <c r="I439" s="55">
        <v>20</v>
      </c>
      <c r="J439" s="50">
        <f>B439-I439</f>
        <v>82</v>
      </c>
      <c r="K439" s="98"/>
      <c r="L439" s="61"/>
    </row>
    <row r="440" spans="1:12" x14ac:dyDescent="0.2">
      <c r="A440" s="104" t="s">
        <v>249</v>
      </c>
      <c r="B440" s="47">
        <v>102</v>
      </c>
      <c r="C440" s="75">
        <f t="shared" si="126"/>
        <v>0.26113002739305191</v>
      </c>
      <c r="D440" s="47">
        <v>29</v>
      </c>
      <c r="E440" s="47">
        <v>73</v>
      </c>
      <c r="F440" s="82">
        <v>99.758241758241766</v>
      </c>
      <c r="G440" s="82">
        <v>1.1208791208791209</v>
      </c>
      <c r="H440" s="82">
        <v>1.1208791208791209</v>
      </c>
      <c r="I440" s="47">
        <v>20</v>
      </c>
      <c r="J440" s="43">
        <f>B440-I440</f>
        <v>82</v>
      </c>
      <c r="K440" s="98"/>
      <c r="L440" s="61"/>
    </row>
    <row r="441" spans="1:12" x14ac:dyDescent="0.2">
      <c r="A441" s="123"/>
      <c r="B441" s="47"/>
      <c r="C441" s="75"/>
      <c r="D441" s="47"/>
      <c r="E441" s="47"/>
      <c r="F441" s="82"/>
      <c r="G441" s="82"/>
      <c r="H441" s="82"/>
      <c r="I441" s="47"/>
      <c r="J441" s="43"/>
      <c r="K441" s="98"/>
      <c r="L441" s="61"/>
    </row>
    <row r="442" spans="1:12" x14ac:dyDescent="0.2">
      <c r="A442" s="126" t="s">
        <v>134</v>
      </c>
      <c r="B442" s="55">
        <v>83</v>
      </c>
      <c r="C442" s="96">
        <f t="shared" si="126"/>
        <v>0.21248815954532657</v>
      </c>
      <c r="D442" s="55">
        <v>25</v>
      </c>
      <c r="E442" s="55">
        <v>58</v>
      </c>
      <c r="F442" s="80">
        <v>80</v>
      </c>
      <c r="G442" s="80">
        <v>1</v>
      </c>
      <c r="H442" s="80">
        <v>2</v>
      </c>
      <c r="I442" s="52">
        <v>12</v>
      </c>
      <c r="J442" s="50">
        <f>B442-I442</f>
        <v>71</v>
      </c>
      <c r="K442" s="98"/>
      <c r="L442" s="61"/>
    </row>
    <row r="443" spans="1:12" x14ac:dyDescent="0.2">
      <c r="A443" s="127"/>
      <c r="B443" s="47"/>
      <c r="C443" s="75"/>
      <c r="D443" s="47"/>
      <c r="E443" s="47"/>
      <c r="F443" s="82"/>
      <c r="G443" s="82"/>
      <c r="H443" s="82"/>
      <c r="I443" s="47"/>
      <c r="J443" s="43"/>
      <c r="K443" s="98"/>
      <c r="L443" s="61"/>
    </row>
    <row r="444" spans="1:12" x14ac:dyDescent="0.2">
      <c r="A444" s="106" t="s">
        <v>154</v>
      </c>
      <c r="B444" s="55">
        <v>83</v>
      </c>
      <c r="C444" s="96">
        <f t="shared" si="126"/>
        <v>0.21248815954532657</v>
      </c>
      <c r="D444" s="55">
        <v>25</v>
      </c>
      <c r="E444" s="55">
        <v>58</v>
      </c>
      <c r="F444" s="80">
        <v>80</v>
      </c>
      <c r="G444" s="80">
        <v>1</v>
      </c>
      <c r="H444" s="80">
        <v>2</v>
      </c>
      <c r="I444" s="52">
        <v>12</v>
      </c>
      <c r="J444" s="50">
        <f>B444-I444</f>
        <v>71</v>
      </c>
      <c r="K444" s="98"/>
      <c r="L444" s="61"/>
    </row>
    <row r="445" spans="1:12" x14ac:dyDescent="0.2">
      <c r="A445" s="104" t="s">
        <v>340</v>
      </c>
      <c r="B445" s="47">
        <v>83</v>
      </c>
      <c r="C445" s="75">
        <f t="shared" si="126"/>
        <v>0.21248815954532657</v>
      </c>
      <c r="D445" s="47">
        <v>25</v>
      </c>
      <c r="E445" s="47">
        <v>58</v>
      </c>
      <c r="F445" s="82">
        <v>80</v>
      </c>
      <c r="G445" s="82">
        <v>1</v>
      </c>
      <c r="H445" s="82">
        <v>2</v>
      </c>
      <c r="I445" s="48">
        <v>12</v>
      </c>
      <c r="J445" s="43">
        <f>B445-I445</f>
        <v>71</v>
      </c>
      <c r="K445" s="98"/>
      <c r="L445" s="61"/>
    </row>
    <row r="446" spans="1:12" x14ac:dyDescent="0.2">
      <c r="A446" s="123"/>
      <c r="B446" s="47"/>
      <c r="C446" s="75"/>
      <c r="D446" s="47"/>
      <c r="E446" s="47"/>
      <c r="F446" s="82"/>
      <c r="G446" s="82"/>
      <c r="H446" s="82"/>
      <c r="I446" s="48"/>
      <c r="J446" s="43"/>
      <c r="K446" s="98"/>
      <c r="L446" s="61"/>
    </row>
    <row r="447" spans="1:12" x14ac:dyDescent="0.2">
      <c r="A447" s="106" t="s">
        <v>102</v>
      </c>
      <c r="B447" s="55">
        <v>46</v>
      </c>
      <c r="C447" s="96">
        <f t="shared" si="126"/>
        <v>0.11776452215765086</v>
      </c>
      <c r="D447" s="55">
        <v>9</v>
      </c>
      <c r="E447" s="55">
        <v>37</v>
      </c>
      <c r="F447" s="80">
        <v>46</v>
      </c>
      <c r="G447" s="85" t="s">
        <v>73</v>
      </c>
      <c r="H447" s="85" t="s">
        <v>73</v>
      </c>
      <c r="I447" s="55">
        <v>20</v>
      </c>
      <c r="J447" s="50">
        <f>B447-I447</f>
        <v>26</v>
      </c>
      <c r="K447" s="98"/>
      <c r="L447" s="61"/>
    </row>
    <row r="448" spans="1:12" x14ac:dyDescent="0.2">
      <c r="A448" s="106"/>
      <c r="B448" s="47"/>
      <c r="C448" s="75"/>
      <c r="D448" s="47"/>
      <c r="E448" s="47"/>
      <c r="F448" s="82"/>
      <c r="G448" s="82"/>
      <c r="H448" s="82"/>
      <c r="I448" s="48"/>
      <c r="J448" s="43"/>
      <c r="K448" s="98"/>
      <c r="L448" s="61"/>
    </row>
    <row r="449" spans="1:12" x14ac:dyDescent="0.2">
      <c r="A449" s="124" t="s">
        <v>164</v>
      </c>
      <c r="B449" s="55">
        <v>46</v>
      </c>
      <c r="C449" s="96">
        <f t="shared" si="126"/>
        <v>0.11776452215765086</v>
      </c>
      <c r="D449" s="55">
        <v>9</v>
      </c>
      <c r="E449" s="55">
        <v>37</v>
      </c>
      <c r="F449" s="80">
        <v>46</v>
      </c>
      <c r="G449" s="85" t="s">
        <v>73</v>
      </c>
      <c r="H449" s="85" t="s">
        <v>73</v>
      </c>
      <c r="I449" s="55">
        <v>20</v>
      </c>
      <c r="J449" s="50">
        <f>B449-I449</f>
        <v>26</v>
      </c>
      <c r="K449" s="98"/>
      <c r="L449" s="61"/>
    </row>
    <row r="450" spans="1:12" x14ac:dyDescent="0.2">
      <c r="A450" s="104" t="s">
        <v>163</v>
      </c>
      <c r="B450" s="47">
        <v>46</v>
      </c>
      <c r="C450" s="75">
        <f t="shared" si="126"/>
        <v>0.11776452215765086</v>
      </c>
      <c r="D450" s="47">
        <v>9</v>
      </c>
      <c r="E450" s="47">
        <v>37</v>
      </c>
      <c r="F450" s="82">
        <v>46</v>
      </c>
      <c r="G450" s="84" t="s">
        <v>73</v>
      </c>
      <c r="H450" s="84" t="s">
        <v>73</v>
      </c>
      <c r="I450" s="47">
        <v>20</v>
      </c>
      <c r="J450" s="43">
        <f>B450-I450</f>
        <v>26</v>
      </c>
      <c r="K450" s="98"/>
      <c r="L450" s="61"/>
    </row>
    <row r="451" spans="1:12" x14ac:dyDescent="0.2">
      <c r="A451" s="123"/>
      <c r="B451" s="47"/>
      <c r="C451" s="75"/>
      <c r="D451" s="47"/>
      <c r="E451" s="47"/>
      <c r="F451" s="47"/>
      <c r="G451" s="47"/>
      <c r="H451" s="47"/>
      <c r="I451" s="47"/>
      <c r="J451" s="43"/>
      <c r="K451" s="98"/>
      <c r="L451" s="61"/>
    </row>
    <row r="452" spans="1:12" x14ac:dyDescent="0.2">
      <c r="A452" s="106" t="s">
        <v>103</v>
      </c>
      <c r="B452" s="80">
        <f>B454+B457</f>
        <v>110</v>
      </c>
      <c r="C452" s="96">
        <f t="shared" si="126"/>
        <v>0.28161081385525205</v>
      </c>
      <c r="D452" s="80">
        <f t="shared" ref="D452:E452" si="132">D454+D457</f>
        <v>34</v>
      </c>
      <c r="E452" s="80">
        <f t="shared" si="132"/>
        <v>76</v>
      </c>
      <c r="F452" s="80">
        <f>F454+F457</f>
        <v>104.65</v>
      </c>
      <c r="G452" s="85" t="s">
        <v>73</v>
      </c>
      <c r="H452" s="80">
        <f>H457</f>
        <v>5.3500000000000005</v>
      </c>
      <c r="I452" s="85">
        <f>I457</f>
        <v>16</v>
      </c>
      <c r="J452" s="81">
        <f>J454+J457</f>
        <v>94</v>
      </c>
      <c r="K452" s="98"/>
      <c r="L452" s="61"/>
    </row>
    <row r="453" spans="1:12" x14ac:dyDescent="0.2">
      <c r="A453" s="123"/>
      <c r="B453" s="47"/>
      <c r="C453" s="75"/>
      <c r="D453" s="47"/>
      <c r="E453" s="47"/>
      <c r="F453" s="47"/>
      <c r="G453" s="47"/>
      <c r="H453" s="47"/>
      <c r="I453" s="47"/>
      <c r="J453" s="43"/>
      <c r="K453" s="98"/>
      <c r="L453" s="61"/>
    </row>
    <row r="454" spans="1:12" x14ac:dyDescent="0.2">
      <c r="A454" s="124" t="s">
        <v>190</v>
      </c>
      <c r="B454" s="55">
        <v>3</v>
      </c>
      <c r="C454" s="96">
        <f t="shared" si="126"/>
        <v>7.680294923325056E-3</v>
      </c>
      <c r="D454" s="55">
        <v>0</v>
      </c>
      <c r="E454" s="55">
        <v>3</v>
      </c>
      <c r="F454" s="80">
        <v>3</v>
      </c>
      <c r="G454" s="85" t="s">
        <v>73</v>
      </c>
      <c r="H454" s="85" t="s">
        <v>73</v>
      </c>
      <c r="I454" s="85" t="s">
        <v>73</v>
      </c>
      <c r="J454" s="50">
        <f>B454</f>
        <v>3</v>
      </c>
      <c r="K454" s="98"/>
      <c r="L454" s="61"/>
    </row>
    <row r="455" spans="1:12" x14ac:dyDescent="0.2">
      <c r="A455" s="128" t="s">
        <v>346</v>
      </c>
      <c r="B455" s="47">
        <v>3</v>
      </c>
      <c r="C455" s="75">
        <f t="shared" si="126"/>
        <v>7.680294923325056E-3</v>
      </c>
      <c r="D455" s="47">
        <v>0</v>
      </c>
      <c r="E455" s="47">
        <v>3</v>
      </c>
      <c r="F455" s="82">
        <v>3</v>
      </c>
      <c r="G455" s="84" t="s">
        <v>73</v>
      </c>
      <c r="H455" s="84" t="s">
        <v>73</v>
      </c>
      <c r="I455" s="84" t="s">
        <v>73</v>
      </c>
      <c r="J455" s="43">
        <f>B455</f>
        <v>3</v>
      </c>
      <c r="K455" s="98"/>
      <c r="L455" s="61"/>
    </row>
    <row r="456" spans="1:12" x14ac:dyDescent="0.2">
      <c r="A456" s="128"/>
      <c r="B456" s="47"/>
      <c r="C456" s="75"/>
      <c r="D456" s="47"/>
      <c r="E456" s="47"/>
      <c r="F456" s="82"/>
      <c r="G456" s="82"/>
      <c r="H456" s="82"/>
      <c r="I456" s="84"/>
      <c r="J456" s="43"/>
      <c r="K456" s="98"/>
      <c r="L456" s="61"/>
    </row>
    <row r="457" spans="1:12" x14ac:dyDescent="0.2">
      <c r="A457" s="124" t="s">
        <v>167</v>
      </c>
      <c r="B457" s="55">
        <v>107</v>
      </c>
      <c r="C457" s="96">
        <f t="shared" si="126"/>
        <v>0.27393051893192699</v>
      </c>
      <c r="D457" s="55">
        <v>34</v>
      </c>
      <c r="E457" s="55">
        <v>73</v>
      </c>
      <c r="F457" s="80">
        <v>101.65</v>
      </c>
      <c r="G457" s="85" t="s">
        <v>73</v>
      </c>
      <c r="H457" s="80">
        <v>5.3500000000000005</v>
      </c>
      <c r="I457" s="55">
        <v>16</v>
      </c>
      <c r="J457" s="50">
        <f t="shared" ref="J457" si="133">B457-I457</f>
        <v>91</v>
      </c>
      <c r="K457" s="98"/>
      <c r="L457" s="61"/>
    </row>
    <row r="458" spans="1:12" x14ac:dyDescent="0.2">
      <c r="A458" s="104" t="s">
        <v>318</v>
      </c>
      <c r="B458" s="47">
        <v>107</v>
      </c>
      <c r="C458" s="75">
        <f t="shared" si="126"/>
        <v>0.27393051893192699</v>
      </c>
      <c r="D458" s="47">
        <v>34</v>
      </c>
      <c r="E458" s="47">
        <v>73</v>
      </c>
      <c r="F458" s="82">
        <v>101.65</v>
      </c>
      <c r="G458" s="84" t="s">
        <v>73</v>
      </c>
      <c r="H458" s="82">
        <v>5.3500000000000005</v>
      </c>
      <c r="I458" s="47">
        <v>16</v>
      </c>
      <c r="J458" s="43">
        <f>B458-I458</f>
        <v>91</v>
      </c>
      <c r="K458" s="98"/>
      <c r="L458" s="61"/>
    </row>
    <row r="459" spans="1:12" x14ac:dyDescent="0.2">
      <c r="A459" s="76"/>
      <c r="B459" s="53"/>
      <c r="C459" s="53"/>
      <c r="D459" s="53"/>
      <c r="E459" s="53"/>
      <c r="F459" s="53"/>
      <c r="G459" s="53"/>
      <c r="H459" s="53"/>
      <c r="I459" s="53"/>
      <c r="J459" s="53"/>
      <c r="K459" s="98"/>
      <c r="L459" s="61"/>
    </row>
    <row r="460" spans="1:12" x14ac:dyDescent="0.2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8"/>
      <c r="L460" s="61"/>
    </row>
    <row r="461" spans="1:12" x14ac:dyDescent="0.2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8"/>
      <c r="L461" s="61"/>
    </row>
    <row r="462" spans="1:12" x14ac:dyDescent="0.2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8"/>
      <c r="L462" s="61"/>
    </row>
    <row r="463" spans="1:12" x14ac:dyDescent="0.2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8"/>
      <c r="L463" s="61"/>
    </row>
    <row r="464" spans="1:12" x14ac:dyDescent="0.2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8"/>
      <c r="L464" s="61"/>
    </row>
    <row r="465" spans="1:12" x14ac:dyDescent="0.2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8"/>
      <c r="L465" s="61"/>
    </row>
    <row r="466" spans="1:12" x14ac:dyDescent="0.2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8"/>
      <c r="L466" s="61"/>
    </row>
    <row r="467" spans="1:12" x14ac:dyDescent="0.2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8"/>
      <c r="L467" s="61"/>
    </row>
    <row r="468" spans="1:12" x14ac:dyDescent="0.2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8"/>
      <c r="L468" s="61"/>
    </row>
    <row r="469" spans="1:12" x14ac:dyDescent="0.2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8"/>
      <c r="L469" s="61"/>
    </row>
    <row r="470" spans="1:12" x14ac:dyDescent="0.2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8"/>
      <c r="L470" s="61"/>
    </row>
    <row r="471" spans="1:12" x14ac:dyDescent="0.2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8"/>
      <c r="L471" s="61"/>
    </row>
    <row r="472" spans="1:12" x14ac:dyDescent="0.2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8"/>
      <c r="L472" s="61"/>
    </row>
    <row r="473" spans="1:12" x14ac:dyDescent="0.2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8"/>
      <c r="L473" s="61"/>
    </row>
    <row r="474" spans="1:12" x14ac:dyDescent="0.2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8"/>
      <c r="L474" s="61"/>
    </row>
    <row r="475" spans="1:12" x14ac:dyDescent="0.2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8"/>
      <c r="L475" s="61"/>
    </row>
    <row r="476" spans="1:12" x14ac:dyDescent="0.2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8"/>
      <c r="L476" s="61"/>
    </row>
    <row r="477" spans="1:12" x14ac:dyDescent="0.2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8"/>
      <c r="L477" s="61"/>
    </row>
    <row r="478" spans="1:12" x14ac:dyDescent="0.2">
      <c r="A478" s="142" t="s">
        <v>326</v>
      </c>
      <c r="B478" s="142"/>
      <c r="C478" s="142"/>
      <c r="D478" s="142"/>
      <c r="E478" s="142"/>
      <c r="F478" s="142"/>
      <c r="G478" s="142"/>
      <c r="H478" s="142"/>
      <c r="I478" s="142"/>
      <c r="J478" s="142"/>
      <c r="K478" s="98"/>
      <c r="L478" s="61"/>
    </row>
    <row r="479" spans="1:12" x14ac:dyDescent="0.2">
      <c r="A479" s="142" t="s">
        <v>338</v>
      </c>
      <c r="B479" s="142"/>
      <c r="C479" s="142"/>
      <c r="D479" s="142"/>
      <c r="E479" s="142"/>
      <c r="F479" s="142"/>
      <c r="G479" s="142"/>
      <c r="H479" s="142"/>
      <c r="I479" s="142"/>
      <c r="J479" s="142"/>
      <c r="K479" s="98"/>
      <c r="L479" s="61"/>
    </row>
    <row r="480" spans="1:12" x14ac:dyDescent="0.2">
      <c r="A480" s="143" t="s">
        <v>7</v>
      </c>
      <c r="B480" s="143"/>
      <c r="C480" s="143"/>
      <c r="D480" s="143"/>
      <c r="E480" s="143"/>
      <c r="F480" s="143"/>
      <c r="G480" s="143"/>
      <c r="H480" s="143"/>
      <c r="I480" s="143"/>
      <c r="J480" s="143"/>
      <c r="K480" s="98"/>
      <c r="L480" s="61"/>
    </row>
    <row r="481" spans="1:12" ht="15.75" thickBot="1" x14ac:dyDescent="0.25">
      <c r="A481" s="5"/>
      <c r="B481" s="109"/>
      <c r="C481" s="109"/>
      <c r="D481" s="109"/>
      <c r="E481" s="109"/>
      <c r="F481" s="109"/>
      <c r="G481" s="109"/>
      <c r="H481" s="110"/>
      <c r="I481" s="5"/>
      <c r="J481" s="23"/>
      <c r="K481" s="98"/>
      <c r="L481" s="61"/>
    </row>
    <row r="482" spans="1:12" ht="15.75" thickTop="1" x14ac:dyDescent="0.2">
      <c r="A482" s="26"/>
      <c r="B482" s="27"/>
      <c r="C482" s="28"/>
      <c r="D482" s="27"/>
      <c r="E482" s="28"/>
      <c r="F482" s="27"/>
      <c r="G482" s="28"/>
      <c r="H482" s="28"/>
      <c r="I482" s="29"/>
      <c r="J482" s="100"/>
      <c r="K482" s="98"/>
      <c r="L482" s="61"/>
    </row>
    <row r="483" spans="1:12" x14ac:dyDescent="0.2">
      <c r="A483" s="30"/>
      <c r="B483" s="31" t="s">
        <v>32</v>
      </c>
      <c r="C483" s="32"/>
      <c r="D483" s="31" t="s">
        <v>33</v>
      </c>
      <c r="E483" s="32"/>
      <c r="F483" s="31" t="s">
        <v>34</v>
      </c>
      <c r="G483" s="33"/>
      <c r="H483" s="33"/>
      <c r="I483" s="31" t="s">
        <v>327</v>
      </c>
      <c r="J483" s="33"/>
      <c r="K483" s="98"/>
      <c r="L483" s="61"/>
    </row>
    <row r="484" spans="1:12" x14ac:dyDescent="0.2">
      <c r="A484" s="34" t="s">
        <v>161</v>
      </c>
      <c r="B484" s="35"/>
      <c r="C484" s="35"/>
      <c r="D484" s="35"/>
      <c r="E484" s="35"/>
      <c r="F484" s="35"/>
      <c r="G484" s="35"/>
      <c r="H484" s="35"/>
      <c r="I484" s="36"/>
      <c r="J484" s="37"/>
      <c r="K484" s="98"/>
      <c r="L484" s="61"/>
    </row>
    <row r="485" spans="1:12" x14ac:dyDescent="0.2">
      <c r="A485" s="34"/>
      <c r="B485" s="38" t="s">
        <v>58</v>
      </c>
      <c r="C485" s="38" t="s">
        <v>59</v>
      </c>
      <c r="D485" s="38" t="s">
        <v>60</v>
      </c>
      <c r="E485" s="38" t="s">
        <v>61</v>
      </c>
      <c r="F485" s="38" t="s">
        <v>62</v>
      </c>
      <c r="G485" s="38" t="s">
        <v>63</v>
      </c>
      <c r="H485" s="38" t="s">
        <v>64</v>
      </c>
      <c r="I485" s="39" t="s">
        <v>328</v>
      </c>
      <c r="J485" s="101"/>
      <c r="K485" s="98"/>
      <c r="L485" s="61"/>
    </row>
    <row r="486" spans="1:12" x14ac:dyDescent="0.2">
      <c r="A486" s="30"/>
      <c r="B486" s="40"/>
      <c r="C486" s="40"/>
      <c r="D486" s="40"/>
      <c r="E486" s="40"/>
      <c r="F486" s="40"/>
      <c r="G486" s="40"/>
      <c r="H486" s="41"/>
      <c r="I486" s="42" t="s">
        <v>329</v>
      </c>
      <c r="J486" s="33" t="s">
        <v>330</v>
      </c>
      <c r="K486" s="98"/>
      <c r="L486" s="61"/>
    </row>
    <row r="487" spans="1:12" x14ac:dyDescent="0.2">
      <c r="A487" s="121"/>
      <c r="B487" s="11"/>
      <c r="C487" s="11"/>
      <c r="D487" s="11"/>
      <c r="E487" s="11"/>
      <c r="F487" s="11"/>
      <c r="G487" s="11"/>
      <c r="H487" s="11"/>
      <c r="I487" s="25"/>
      <c r="J487" s="24"/>
      <c r="K487" s="98"/>
      <c r="L487" s="61"/>
    </row>
    <row r="488" spans="1:12" x14ac:dyDescent="0.2">
      <c r="A488" s="129" t="s">
        <v>104</v>
      </c>
      <c r="B488" s="4">
        <f>B491+B501+B506+B511+B517+B528+B533+B538++B546+B553+B557</f>
        <v>1631</v>
      </c>
      <c r="C488" s="66">
        <f t="shared" ref="C488:C550" si="134">(B488/$B$10)*100</f>
        <v>4.1755203399810554</v>
      </c>
      <c r="D488" s="4">
        <f>D491+D501+D506+D511+D517+D528+D533+D538++D546+D553+D557</f>
        <v>674</v>
      </c>
      <c r="E488" s="4">
        <f>E491+E501+E506+E511+E517+E528+E533+E538++E546+E553+E557</f>
        <v>957</v>
      </c>
      <c r="F488" s="4">
        <f>F491+F501+F506+F511+F517+F528+F533+F538++F546+F553+F557</f>
        <v>1058</v>
      </c>
      <c r="G488" s="4">
        <f>G491+G501+G506+G511+G517+G528+G533+G546+G553+G557+G538</f>
        <v>60.496535546169554</v>
      </c>
      <c r="H488" s="4">
        <f>H491+H501+H506+H511+H517+H528+H533+H538++H546+H553</f>
        <v>513</v>
      </c>
      <c r="I488" s="4">
        <f>I491+I501+I506+I511+I517+I533+I538++I546+I553+I557</f>
        <v>319</v>
      </c>
      <c r="J488" s="3">
        <f>J491+J501+J506+J511+J517+J528+J533+J538++J546+J553+J557</f>
        <v>1312</v>
      </c>
      <c r="K488" s="98"/>
      <c r="L488" s="61"/>
    </row>
    <row r="489" spans="1:12" x14ac:dyDescent="0.2">
      <c r="A489" s="123"/>
      <c r="B489" s="9"/>
      <c r="C489" s="69"/>
      <c r="D489" s="9"/>
      <c r="E489" s="9"/>
      <c r="F489" s="9"/>
      <c r="G489" s="9"/>
      <c r="H489" s="9"/>
      <c r="I489" s="9"/>
      <c r="J489" s="44"/>
      <c r="K489" s="98"/>
      <c r="L489" s="61"/>
    </row>
    <row r="490" spans="1:12" x14ac:dyDescent="0.2">
      <c r="A490" s="106" t="s">
        <v>68</v>
      </c>
      <c r="B490" s="9"/>
      <c r="C490" s="69"/>
      <c r="D490" s="9"/>
      <c r="E490" s="9"/>
      <c r="F490" s="9"/>
      <c r="G490" s="9"/>
      <c r="H490" s="9"/>
      <c r="I490" s="9"/>
      <c r="J490" s="44"/>
      <c r="K490" s="98"/>
      <c r="L490" s="61"/>
    </row>
    <row r="491" spans="1:12" x14ac:dyDescent="0.2">
      <c r="A491" s="106" t="s">
        <v>118</v>
      </c>
      <c r="B491" s="80">
        <f>B493+B498</f>
        <v>365</v>
      </c>
      <c r="C491" s="96">
        <f t="shared" si="134"/>
        <v>0.93443588233788166</v>
      </c>
      <c r="D491" s="80">
        <f t="shared" ref="D491:J491" si="135">D493+D498</f>
        <v>113</v>
      </c>
      <c r="E491" s="80">
        <f t="shared" si="135"/>
        <v>252</v>
      </c>
      <c r="F491" s="80">
        <f t="shared" si="135"/>
        <v>199</v>
      </c>
      <c r="G491" s="80">
        <f t="shared" si="135"/>
        <v>6.0681004964903273</v>
      </c>
      <c r="H491" s="80">
        <f>H493+H498</f>
        <v>160</v>
      </c>
      <c r="I491" s="80">
        <f t="shared" si="135"/>
        <v>74</v>
      </c>
      <c r="J491" s="81">
        <f t="shared" si="135"/>
        <v>291</v>
      </c>
      <c r="K491" s="98"/>
      <c r="L491" s="61"/>
    </row>
    <row r="492" spans="1:12" x14ac:dyDescent="0.2">
      <c r="A492" s="125"/>
      <c r="B492" s="47"/>
      <c r="C492" s="75"/>
      <c r="D492" s="47"/>
      <c r="E492" s="47"/>
      <c r="F492" s="47"/>
      <c r="G492" s="47"/>
      <c r="H492" s="47"/>
      <c r="I492" s="47"/>
      <c r="J492" s="43"/>
      <c r="K492" s="98"/>
      <c r="L492" s="61"/>
    </row>
    <row r="493" spans="1:12" x14ac:dyDescent="0.2">
      <c r="A493" s="124" t="s">
        <v>159</v>
      </c>
      <c r="B493" s="80">
        <f>SUM(B494:B496)</f>
        <v>246</v>
      </c>
      <c r="C493" s="96">
        <f t="shared" si="134"/>
        <v>0.62978418371265454</v>
      </c>
      <c r="D493" s="80">
        <f t="shared" ref="D493:J493" si="136">SUM(D494:D496)</f>
        <v>80</v>
      </c>
      <c r="E493" s="80">
        <f t="shared" si="136"/>
        <v>166</v>
      </c>
      <c r="F493" s="80">
        <f t="shared" si="136"/>
        <v>175</v>
      </c>
      <c r="G493" s="80">
        <f t="shared" si="136"/>
        <v>3.0426767676767676</v>
      </c>
      <c r="H493" s="80">
        <f t="shared" si="136"/>
        <v>68</v>
      </c>
      <c r="I493" s="80">
        <f t="shared" si="136"/>
        <v>50</v>
      </c>
      <c r="J493" s="81">
        <f t="shared" si="136"/>
        <v>196</v>
      </c>
      <c r="K493" s="98"/>
      <c r="L493" s="61"/>
    </row>
    <row r="494" spans="1:12" x14ac:dyDescent="0.2">
      <c r="A494" s="104" t="s">
        <v>250</v>
      </c>
      <c r="B494" s="47">
        <v>89</v>
      </c>
      <c r="C494" s="75">
        <f t="shared" si="134"/>
        <v>0.22784874939197666</v>
      </c>
      <c r="D494" s="47">
        <v>34</v>
      </c>
      <c r="E494" s="47">
        <v>55</v>
      </c>
      <c r="F494" s="82">
        <v>26</v>
      </c>
      <c r="G494" s="82">
        <v>1.0113636363636365</v>
      </c>
      <c r="H494" s="82">
        <v>62</v>
      </c>
      <c r="I494" s="47">
        <v>21</v>
      </c>
      <c r="J494" s="43">
        <f>B494-I494</f>
        <v>68</v>
      </c>
      <c r="K494" s="98"/>
      <c r="L494" s="61"/>
    </row>
    <row r="495" spans="1:12" x14ac:dyDescent="0.2">
      <c r="A495" s="127" t="s">
        <v>251</v>
      </c>
      <c r="B495" s="47">
        <v>46</v>
      </c>
      <c r="C495" s="75">
        <f t="shared" si="134"/>
        <v>0.11776452215765086</v>
      </c>
      <c r="D495" s="47">
        <v>11</v>
      </c>
      <c r="E495" s="47">
        <v>35</v>
      </c>
      <c r="F495" s="82">
        <v>45</v>
      </c>
      <c r="G495" s="82">
        <v>1.0222222222222221</v>
      </c>
      <c r="H495" s="84" t="s">
        <v>73</v>
      </c>
      <c r="I495" s="84" t="s">
        <v>73</v>
      </c>
      <c r="J495" s="43">
        <f>B495</f>
        <v>46</v>
      </c>
      <c r="K495" s="98"/>
      <c r="L495" s="61"/>
    </row>
    <row r="496" spans="1:12" x14ac:dyDescent="0.2">
      <c r="A496" s="104" t="s">
        <v>252</v>
      </c>
      <c r="B496" s="47">
        <v>111</v>
      </c>
      <c r="C496" s="75">
        <f t="shared" si="134"/>
        <v>0.28417091216302703</v>
      </c>
      <c r="D496" s="47">
        <v>35</v>
      </c>
      <c r="E496" s="47">
        <v>76</v>
      </c>
      <c r="F496" s="82">
        <v>104</v>
      </c>
      <c r="G496" s="82">
        <v>1.009090909090909</v>
      </c>
      <c r="H496" s="82">
        <v>6</v>
      </c>
      <c r="I496" s="47">
        <v>29</v>
      </c>
      <c r="J496" s="43">
        <f>B496-I496</f>
        <v>82</v>
      </c>
      <c r="K496" s="98"/>
      <c r="L496" s="61"/>
    </row>
    <row r="497" spans="1:12" x14ac:dyDescent="0.2">
      <c r="A497" s="123"/>
      <c r="B497" s="47"/>
      <c r="C497" s="75"/>
      <c r="D497" s="47"/>
      <c r="E497" s="47"/>
      <c r="F497" s="47"/>
      <c r="G497" s="47"/>
      <c r="H497" s="47"/>
      <c r="I497" s="47"/>
      <c r="J497" s="43"/>
      <c r="K497" s="98"/>
      <c r="L497" s="61"/>
    </row>
    <row r="498" spans="1:12" x14ac:dyDescent="0.2">
      <c r="A498" s="124" t="s">
        <v>160</v>
      </c>
      <c r="B498" s="55">
        <v>119</v>
      </c>
      <c r="C498" s="96">
        <f t="shared" si="134"/>
        <v>0.30465169862522723</v>
      </c>
      <c r="D498" s="55">
        <v>33</v>
      </c>
      <c r="E498" s="55">
        <v>86</v>
      </c>
      <c r="F498" s="80">
        <v>24</v>
      </c>
      <c r="G498" s="80">
        <v>3.0254237288135593</v>
      </c>
      <c r="H498" s="80">
        <v>92</v>
      </c>
      <c r="I498" s="55">
        <v>24</v>
      </c>
      <c r="J498" s="50">
        <f>B498-I498</f>
        <v>95</v>
      </c>
      <c r="K498" s="98"/>
      <c r="L498" s="61"/>
    </row>
    <row r="499" spans="1:12" x14ac:dyDescent="0.2">
      <c r="A499" s="127" t="s">
        <v>253</v>
      </c>
      <c r="B499" s="47">
        <v>119</v>
      </c>
      <c r="C499" s="75">
        <f t="shared" si="134"/>
        <v>0.30465169862522723</v>
      </c>
      <c r="D499" s="47">
        <v>33</v>
      </c>
      <c r="E499" s="47">
        <v>86</v>
      </c>
      <c r="F499" s="82">
        <v>24</v>
      </c>
      <c r="G499" s="82">
        <v>3.0254237288135593</v>
      </c>
      <c r="H499" s="82">
        <v>92</v>
      </c>
      <c r="I499" s="47">
        <v>24</v>
      </c>
      <c r="J499" s="43">
        <f>B499-I499</f>
        <v>95</v>
      </c>
      <c r="K499" s="98"/>
      <c r="L499" s="61"/>
    </row>
    <row r="500" spans="1:12" x14ac:dyDescent="0.2">
      <c r="A500" s="123"/>
      <c r="B500" s="47"/>
      <c r="C500" s="75"/>
      <c r="D500" s="47"/>
      <c r="E500" s="47"/>
      <c r="F500" s="82"/>
      <c r="G500" s="82"/>
      <c r="H500" s="82"/>
      <c r="I500" s="47"/>
      <c r="J500" s="43"/>
      <c r="K500" s="98"/>
      <c r="L500" s="61"/>
    </row>
    <row r="501" spans="1:12" x14ac:dyDescent="0.2">
      <c r="A501" s="126" t="s">
        <v>94</v>
      </c>
      <c r="B501" s="55">
        <v>90</v>
      </c>
      <c r="C501" s="96">
        <f t="shared" si="134"/>
        <v>0.23040884769975167</v>
      </c>
      <c r="D501" s="55">
        <v>36</v>
      </c>
      <c r="E501" s="55">
        <v>54</v>
      </c>
      <c r="F501" s="80">
        <v>40</v>
      </c>
      <c r="G501" s="80">
        <v>2.0689655172413794</v>
      </c>
      <c r="H501" s="80">
        <v>48</v>
      </c>
      <c r="I501" s="55">
        <v>30</v>
      </c>
      <c r="J501" s="50">
        <f>B501-I501</f>
        <v>60</v>
      </c>
      <c r="K501" s="98"/>
      <c r="L501" s="61"/>
    </row>
    <row r="502" spans="1:12" x14ac:dyDescent="0.2">
      <c r="A502" s="127"/>
      <c r="B502" s="47"/>
      <c r="C502" s="75"/>
      <c r="D502" s="47"/>
      <c r="E502" s="47"/>
      <c r="F502" s="82"/>
      <c r="G502" s="82"/>
      <c r="H502" s="82"/>
      <c r="I502" s="47"/>
      <c r="J502" s="43"/>
      <c r="K502" s="98"/>
      <c r="L502" s="61"/>
    </row>
    <row r="503" spans="1:12" x14ac:dyDescent="0.2">
      <c r="A503" s="124" t="s">
        <v>245</v>
      </c>
      <c r="B503" s="55">
        <v>90</v>
      </c>
      <c r="C503" s="96">
        <f t="shared" si="134"/>
        <v>0.23040884769975167</v>
      </c>
      <c r="D503" s="55">
        <v>36</v>
      </c>
      <c r="E503" s="55">
        <v>54</v>
      </c>
      <c r="F503" s="80">
        <v>40</v>
      </c>
      <c r="G503" s="80">
        <v>2.0689655172413794</v>
      </c>
      <c r="H503" s="80">
        <v>48</v>
      </c>
      <c r="I503" s="55">
        <v>30</v>
      </c>
      <c r="J503" s="50">
        <f>B503-I503</f>
        <v>60</v>
      </c>
      <c r="K503" s="98"/>
      <c r="L503" s="61"/>
    </row>
    <row r="504" spans="1:12" x14ac:dyDescent="0.2">
      <c r="A504" s="104" t="s">
        <v>254</v>
      </c>
      <c r="B504" s="47">
        <v>90</v>
      </c>
      <c r="C504" s="75">
        <f t="shared" si="134"/>
        <v>0.23040884769975167</v>
      </c>
      <c r="D504" s="47">
        <v>36</v>
      </c>
      <c r="E504" s="47">
        <v>54</v>
      </c>
      <c r="F504" s="82">
        <v>40</v>
      </c>
      <c r="G504" s="82">
        <v>2.0689655172413794</v>
      </c>
      <c r="H504" s="82">
        <v>48</v>
      </c>
      <c r="I504" s="47">
        <v>30</v>
      </c>
      <c r="J504" s="43">
        <f>B504-I504</f>
        <v>60</v>
      </c>
      <c r="K504" s="98"/>
      <c r="L504" s="61"/>
    </row>
    <row r="505" spans="1:12" x14ac:dyDescent="0.2">
      <c r="A505" s="123"/>
      <c r="B505" s="47"/>
      <c r="C505" s="75"/>
      <c r="D505" s="47"/>
      <c r="E505" s="47"/>
      <c r="F505" s="82"/>
      <c r="G505" s="82"/>
      <c r="H505" s="82"/>
      <c r="I505" s="47"/>
      <c r="J505" s="43"/>
      <c r="K505" s="98"/>
      <c r="L505" s="61"/>
    </row>
    <row r="506" spans="1:12" x14ac:dyDescent="0.2">
      <c r="A506" s="106" t="s">
        <v>119</v>
      </c>
      <c r="B506" s="55">
        <v>55</v>
      </c>
      <c r="C506" s="96">
        <f t="shared" si="134"/>
        <v>0.14080540692762603</v>
      </c>
      <c r="D506" s="55">
        <v>44</v>
      </c>
      <c r="E506" s="55">
        <v>11</v>
      </c>
      <c r="F506" s="80">
        <v>15</v>
      </c>
      <c r="G506" s="80">
        <v>1.0185185185185186</v>
      </c>
      <c r="H506" s="80">
        <v>39</v>
      </c>
      <c r="I506" s="55">
        <v>9</v>
      </c>
      <c r="J506" s="50">
        <f>B506-I506</f>
        <v>46</v>
      </c>
      <c r="K506" s="98"/>
      <c r="L506" s="61"/>
    </row>
    <row r="507" spans="1:12" x14ac:dyDescent="0.2">
      <c r="A507" s="106"/>
      <c r="B507" s="47"/>
      <c r="C507" s="75"/>
      <c r="D507" s="47"/>
      <c r="E507" s="47"/>
      <c r="F507" s="82"/>
      <c r="G507" s="82"/>
      <c r="H507" s="82"/>
      <c r="I507" s="47"/>
      <c r="J507" s="43"/>
      <c r="K507" s="98"/>
      <c r="L507" s="61"/>
    </row>
    <row r="508" spans="1:12" x14ac:dyDescent="0.2">
      <c r="A508" s="124" t="s">
        <v>196</v>
      </c>
      <c r="B508" s="55">
        <v>55</v>
      </c>
      <c r="C508" s="96">
        <f t="shared" si="134"/>
        <v>0.14080540692762603</v>
      </c>
      <c r="D508" s="55">
        <v>44</v>
      </c>
      <c r="E508" s="55">
        <v>11</v>
      </c>
      <c r="F508" s="80">
        <v>15</v>
      </c>
      <c r="G508" s="80">
        <v>1.0185185185185186</v>
      </c>
      <c r="H508" s="80">
        <v>39</v>
      </c>
      <c r="I508" s="55">
        <v>9</v>
      </c>
      <c r="J508" s="50">
        <f>B508-I508</f>
        <v>46</v>
      </c>
      <c r="K508" s="98"/>
      <c r="L508" s="61"/>
    </row>
    <row r="509" spans="1:12" x14ac:dyDescent="0.2">
      <c r="A509" s="104" t="s">
        <v>255</v>
      </c>
      <c r="B509" s="47">
        <v>55</v>
      </c>
      <c r="C509" s="75">
        <f t="shared" si="134"/>
        <v>0.14080540692762603</v>
      </c>
      <c r="D509" s="47">
        <v>44</v>
      </c>
      <c r="E509" s="47">
        <v>11</v>
      </c>
      <c r="F509" s="82">
        <v>15</v>
      </c>
      <c r="G509" s="82">
        <v>1.0185185185185186</v>
      </c>
      <c r="H509" s="82">
        <v>39</v>
      </c>
      <c r="I509" s="47">
        <v>9</v>
      </c>
      <c r="J509" s="43">
        <f>B509-I509</f>
        <v>46</v>
      </c>
      <c r="K509" s="98"/>
      <c r="L509" s="61"/>
    </row>
    <row r="510" spans="1:12" x14ac:dyDescent="0.2">
      <c r="A510" s="106"/>
      <c r="B510" s="47"/>
      <c r="C510" s="75"/>
      <c r="D510" s="47"/>
      <c r="E510" s="47"/>
      <c r="F510" s="82"/>
      <c r="G510" s="82"/>
      <c r="H510" s="82"/>
      <c r="I510" s="47"/>
      <c r="J510" s="43"/>
      <c r="K510" s="98"/>
      <c r="L510" s="61"/>
    </row>
    <row r="511" spans="1:12" x14ac:dyDescent="0.2">
      <c r="A511" s="106" t="s">
        <v>69</v>
      </c>
      <c r="B511" s="80">
        <f>B513</f>
        <v>73</v>
      </c>
      <c r="C511" s="96">
        <f t="shared" si="134"/>
        <v>0.18688717646757635</v>
      </c>
      <c r="D511" s="80">
        <f t="shared" ref="D511:J511" si="137">D513</f>
        <v>45</v>
      </c>
      <c r="E511" s="80">
        <f t="shared" si="137"/>
        <v>28</v>
      </c>
      <c r="F511" s="80">
        <f t="shared" si="137"/>
        <v>55</v>
      </c>
      <c r="G511" s="80">
        <f t="shared" si="137"/>
        <v>10.879999999999999</v>
      </c>
      <c r="H511" s="80">
        <f t="shared" si="137"/>
        <v>7</v>
      </c>
      <c r="I511" s="80">
        <f t="shared" si="137"/>
        <v>24</v>
      </c>
      <c r="J511" s="81">
        <f t="shared" si="137"/>
        <v>49</v>
      </c>
      <c r="K511" s="98"/>
      <c r="L511" s="61"/>
    </row>
    <row r="512" spans="1:12" x14ac:dyDescent="0.2">
      <c r="A512" s="104"/>
      <c r="B512" s="47"/>
      <c r="C512" s="75"/>
      <c r="D512" s="47"/>
      <c r="E512" s="47"/>
      <c r="F512" s="82"/>
      <c r="G512" s="82"/>
      <c r="H512" s="82"/>
      <c r="I512" s="47"/>
      <c r="J512" s="43"/>
      <c r="K512" s="98"/>
      <c r="L512" s="61"/>
    </row>
    <row r="513" spans="1:12" x14ac:dyDescent="0.2">
      <c r="A513" s="124" t="s">
        <v>256</v>
      </c>
      <c r="B513" s="80">
        <f>SUM(B514:B515)</f>
        <v>73</v>
      </c>
      <c r="C513" s="96">
        <f t="shared" si="134"/>
        <v>0.18688717646757635</v>
      </c>
      <c r="D513" s="80">
        <f t="shared" ref="D513:J513" si="138">SUM(D514:D515)</f>
        <v>45</v>
      </c>
      <c r="E513" s="80">
        <f t="shared" si="138"/>
        <v>28</v>
      </c>
      <c r="F513" s="80">
        <f t="shared" si="138"/>
        <v>55</v>
      </c>
      <c r="G513" s="80">
        <f t="shared" si="138"/>
        <v>10.879999999999999</v>
      </c>
      <c r="H513" s="80">
        <f t="shared" si="138"/>
        <v>7</v>
      </c>
      <c r="I513" s="80">
        <f t="shared" si="138"/>
        <v>24</v>
      </c>
      <c r="J513" s="81">
        <f t="shared" si="138"/>
        <v>49</v>
      </c>
      <c r="K513" s="98"/>
      <c r="L513" s="61"/>
    </row>
    <row r="514" spans="1:12" x14ac:dyDescent="0.2">
      <c r="A514" s="104" t="s">
        <v>358</v>
      </c>
      <c r="B514" s="47">
        <v>61</v>
      </c>
      <c r="C514" s="75">
        <f t="shared" si="134"/>
        <v>0.15616599677427614</v>
      </c>
      <c r="D514" s="47">
        <v>37</v>
      </c>
      <c r="E514" s="47">
        <v>24</v>
      </c>
      <c r="F514" s="82">
        <v>50</v>
      </c>
      <c r="G514" s="82">
        <v>4.88</v>
      </c>
      <c r="H514" s="82">
        <v>6</v>
      </c>
      <c r="I514" s="47">
        <v>24</v>
      </c>
      <c r="J514" s="43">
        <f>B514-I514</f>
        <v>37</v>
      </c>
      <c r="K514" s="98"/>
      <c r="L514" s="61"/>
    </row>
    <row r="515" spans="1:12" x14ac:dyDescent="0.2">
      <c r="A515" s="104" t="s">
        <v>359</v>
      </c>
      <c r="B515" s="47">
        <v>12</v>
      </c>
      <c r="C515" s="75">
        <f t="shared" si="134"/>
        <v>3.0721179693300224E-2</v>
      </c>
      <c r="D515" s="47">
        <v>8</v>
      </c>
      <c r="E515" s="47">
        <v>4</v>
      </c>
      <c r="F515" s="82">
        <v>5</v>
      </c>
      <c r="G515" s="82">
        <v>6</v>
      </c>
      <c r="H515" s="82">
        <v>1</v>
      </c>
      <c r="I515" s="84" t="s">
        <v>73</v>
      </c>
      <c r="J515" s="43">
        <f>B515</f>
        <v>12</v>
      </c>
      <c r="K515" s="98"/>
      <c r="L515" s="61"/>
    </row>
    <row r="516" spans="1:12" x14ac:dyDescent="0.2">
      <c r="A516" s="123"/>
      <c r="B516" s="47"/>
      <c r="C516" s="75"/>
      <c r="D516" s="47"/>
      <c r="E516" s="47"/>
      <c r="F516" s="82"/>
      <c r="G516" s="82"/>
      <c r="H516" s="82"/>
      <c r="I516" s="82"/>
      <c r="J516" s="43"/>
      <c r="K516" s="98"/>
      <c r="L516" s="61"/>
    </row>
    <row r="517" spans="1:12" x14ac:dyDescent="0.2">
      <c r="A517" s="126" t="s">
        <v>43</v>
      </c>
      <c r="B517" s="80">
        <f>B519+B524</f>
        <v>208</v>
      </c>
      <c r="C517" s="96">
        <f t="shared" si="134"/>
        <v>0.53250044801720386</v>
      </c>
      <c r="D517" s="80">
        <f t="shared" ref="D517:J517" si="139">D519+D524</f>
        <v>61</v>
      </c>
      <c r="E517" s="80">
        <f t="shared" si="139"/>
        <v>147</v>
      </c>
      <c r="F517" s="80">
        <f t="shared" si="139"/>
        <v>151</v>
      </c>
      <c r="G517" s="80">
        <f t="shared" si="139"/>
        <v>7.0812030075187966</v>
      </c>
      <c r="H517" s="80">
        <f t="shared" si="139"/>
        <v>50</v>
      </c>
      <c r="I517" s="80">
        <f t="shared" si="139"/>
        <v>20</v>
      </c>
      <c r="J517" s="81">
        <f t="shared" si="139"/>
        <v>188</v>
      </c>
      <c r="K517" s="98"/>
      <c r="L517" s="61"/>
    </row>
    <row r="518" spans="1:12" x14ac:dyDescent="0.2">
      <c r="A518" s="125"/>
      <c r="B518" s="47"/>
      <c r="C518" s="75"/>
      <c r="D518" s="47"/>
      <c r="E518" s="47"/>
      <c r="F518" s="82"/>
      <c r="G518" s="82"/>
      <c r="H518" s="82"/>
      <c r="I518" s="82"/>
      <c r="J518" s="43"/>
      <c r="K518" s="98"/>
      <c r="L518" s="61"/>
    </row>
    <row r="519" spans="1:12" x14ac:dyDescent="0.2">
      <c r="A519" s="124" t="s">
        <v>151</v>
      </c>
      <c r="B519" s="80">
        <f>SUM(B521:B522)</f>
        <v>91</v>
      </c>
      <c r="C519" s="96">
        <f t="shared" si="134"/>
        <v>0.23296894600752668</v>
      </c>
      <c r="D519" s="80">
        <f>SUM(D521:D522)</f>
        <v>11</v>
      </c>
      <c r="E519" s="80">
        <f t="shared" ref="E519:J519" si="140">SUM(E521:E522)</f>
        <v>80</v>
      </c>
      <c r="F519" s="80">
        <f t="shared" si="140"/>
        <v>66</v>
      </c>
      <c r="G519" s="80">
        <f t="shared" si="140"/>
        <v>3.0812030075187966</v>
      </c>
      <c r="H519" s="80">
        <f t="shared" si="140"/>
        <v>22</v>
      </c>
      <c r="I519" s="80">
        <f t="shared" si="140"/>
        <v>18</v>
      </c>
      <c r="J519" s="81">
        <f t="shared" si="140"/>
        <v>73</v>
      </c>
      <c r="K519" s="98"/>
      <c r="L519" s="61"/>
    </row>
    <row r="520" spans="1:12" x14ac:dyDescent="0.2">
      <c r="A520" s="124"/>
      <c r="B520" s="80"/>
      <c r="C520" s="96"/>
      <c r="D520" s="80"/>
      <c r="E520" s="80"/>
      <c r="F520" s="80"/>
      <c r="G520" s="80"/>
      <c r="H520" s="80"/>
      <c r="I520" s="80"/>
      <c r="J520" s="81"/>
      <c r="K520" s="98"/>
      <c r="L520" s="61"/>
    </row>
    <row r="521" spans="1:12" x14ac:dyDescent="0.2">
      <c r="A521" s="104" t="s">
        <v>257</v>
      </c>
      <c r="B521" s="47">
        <v>71</v>
      </c>
      <c r="C521" s="75">
        <f t="shared" si="134"/>
        <v>0.18176697985202633</v>
      </c>
      <c r="D521" s="47">
        <v>8</v>
      </c>
      <c r="E521" s="47">
        <v>63</v>
      </c>
      <c r="F521" s="82">
        <v>49</v>
      </c>
      <c r="G521" s="82">
        <v>2.0285714285714285</v>
      </c>
      <c r="H521" s="82">
        <v>20</v>
      </c>
      <c r="I521" s="47">
        <v>18</v>
      </c>
      <c r="J521" s="43">
        <f>B521-I521</f>
        <v>53</v>
      </c>
      <c r="K521" s="98"/>
      <c r="L521" s="61"/>
    </row>
    <row r="522" spans="1:12" x14ac:dyDescent="0.2">
      <c r="A522" s="104" t="s">
        <v>258</v>
      </c>
      <c r="B522" s="47">
        <v>20</v>
      </c>
      <c r="C522" s="75">
        <f>(B522/$B$10)*100</f>
        <v>5.1201966155500378E-2</v>
      </c>
      <c r="D522" s="47">
        <v>3</v>
      </c>
      <c r="E522" s="47">
        <v>17</v>
      </c>
      <c r="F522" s="82">
        <v>17</v>
      </c>
      <c r="G522" s="82">
        <v>1.0526315789473684</v>
      </c>
      <c r="H522" s="82">
        <v>2</v>
      </c>
      <c r="I522" s="84" t="s">
        <v>73</v>
      </c>
      <c r="J522" s="43">
        <f>B522</f>
        <v>20</v>
      </c>
      <c r="K522" s="98"/>
      <c r="L522" s="61"/>
    </row>
    <row r="523" spans="1:12" x14ac:dyDescent="0.2">
      <c r="A523" s="104"/>
      <c r="B523" s="47"/>
      <c r="C523" s="75"/>
      <c r="D523" s="47"/>
      <c r="E523" s="47"/>
      <c r="F523" s="82"/>
      <c r="G523" s="82"/>
      <c r="H523" s="82"/>
      <c r="I523" s="84"/>
      <c r="J523" s="43"/>
      <c r="K523" s="98"/>
      <c r="L523" s="61"/>
    </row>
    <row r="524" spans="1:12" x14ac:dyDescent="0.2">
      <c r="A524" s="106" t="s">
        <v>353</v>
      </c>
      <c r="B524" s="55">
        <v>117</v>
      </c>
      <c r="C524" s="96">
        <f t="shared" si="134"/>
        <v>0.29953150200967715</v>
      </c>
      <c r="D524" s="55">
        <v>50</v>
      </c>
      <c r="E524" s="55">
        <v>67</v>
      </c>
      <c r="F524" s="80">
        <v>85</v>
      </c>
      <c r="G524" s="80">
        <v>4</v>
      </c>
      <c r="H524" s="80">
        <v>28</v>
      </c>
      <c r="I524" s="55">
        <v>2</v>
      </c>
      <c r="J524" s="50">
        <f>B524-I524</f>
        <v>115</v>
      </c>
      <c r="K524" s="98"/>
      <c r="L524" s="61"/>
    </row>
    <row r="525" spans="1:12" x14ac:dyDescent="0.2">
      <c r="A525" s="18" t="s">
        <v>380</v>
      </c>
      <c r="B525" s="47">
        <v>117</v>
      </c>
      <c r="C525" s="75">
        <f t="shared" si="134"/>
        <v>0.29953150200967715</v>
      </c>
      <c r="D525" s="47">
        <v>50</v>
      </c>
      <c r="E525" s="47">
        <v>67</v>
      </c>
      <c r="F525" s="82">
        <v>85</v>
      </c>
      <c r="G525" s="82">
        <v>4</v>
      </c>
      <c r="H525" s="82">
        <v>28</v>
      </c>
      <c r="I525" s="47">
        <v>2</v>
      </c>
      <c r="J525" s="43">
        <f>B525-I525</f>
        <v>115</v>
      </c>
      <c r="K525" s="98"/>
      <c r="L525" s="61"/>
    </row>
    <row r="526" spans="1:12" x14ac:dyDescent="0.2">
      <c r="A526" s="123"/>
      <c r="B526" s="47"/>
      <c r="C526" s="75"/>
      <c r="D526" s="47"/>
      <c r="E526" s="47"/>
      <c r="F526" s="82"/>
      <c r="G526" s="82"/>
      <c r="H526" s="82"/>
      <c r="I526" s="47"/>
      <c r="J526" s="43"/>
      <c r="K526" s="98"/>
      <c r="L526" s="61"/>
    </row>
    <row r="527" spans="1:12" x14ac:dyDescent="0.2">
      <c r="A527" s="106" t="s">
        <v>0</v>
      </c>
      <c r="B527" s="47"/>
      <c r="C527" s="75"/>
      <c r="D527" s="47"/>
      <c r="E527" s="47"/>
      <c r="F527" s="82"/>
      <c r="G527" s="82"/>
      <c r="H527" s="82"/>
      <c r="I527" s="47"/>
      <c r="J527" s="43"/>
      <c r="K527" s="98"/>
      <c r="L527" s="61"/>
    </row>
    <row r="528" spans="1:12" x14ac:dyDescent="0.2">
      <c r="A528" s="106" t="s">
        <v>46</v>
      </c>
      <c r="B528" s="55">
        <v>46</v>
      </c>
      <c r="C528" s="96">
        <f t="shared" si="134"/>
        <v>0.11776452215765086</v>
      </c>
      <c r="D528" s="55">
        <v>24</v>
      </c>
      <c r="E528" s="55">
        <v>22</v>
      </c>
      <c r="F528" s="80">
        <v>27</v>
      </c>
      <c r="G528" s="80">
        <v>1</v>
      </c>
      <c r="H528" s="80">
        <v>18</v>
      </c>
      <c r="I528" s="85" t="s">
        <v>73</v>
      </c>
      <c r="J528" s="50">
        <f>B528</f>
        <v>46</v>
      </c>
      <c r="K528" s="98"/>
      <c r="L528" s="61"/>
    </row>
    <row r="529" spans="1:12" x14ac:dyDescent="0.2">
      <c r="A529" s="104"/>
      <c r="B529" s="47"/>
      <c r="C529" s="75"/>
      <c r="D529" s="47"/>
      <c r="E529" s="47"/>
      <c r="F529" s="82"/>
      <c r="G529" s="82"/>
      <c r="H529" s="82"/>
      <c r="I529" s="48"/>
      <c r="J529" s="43"/>
      <c r="K529" s="98"/>
      <c r="L529" s="61"/>
    </row>
    <row r="530" spans="1:12" x14ac:dyDescent="0.2">
      <c r="A530" s="124" t="s">
        <v>146</v>
      </c>
      <c r="B530" s="55">
        <v>46</v>
      </c>
      <c r="C530" s="96">
        <f t="shared" si="134"/>
        <v>0.11776452215765086</v>
      </c>
      <c r="D530" s="55">
        <v>24</v>
      </c>
      <c r="E530" s="55">
        <v>22</v>
      </c>
      <c r="F530" s="80">
        <v>27</v>
      </c>
      <c r="G530" s="80">
        <v>1</v>
      </c>
      <c r="H530" s="80">
        <v>18</v>
      </c>
      <c r="I530" s="85" t="s">
        <v>73</v>
      </c>
      <c r="J530" s="50">
        <f>B530</f>
        <v>46</v>
      </c>
      <c r="K530" s="98"/>
      <c r="L530" s="61"/>
    </row>
    <row r="531" spans="1:12" x14ac:dyDescent="0.2">
      <c r="A531" s="104" t="s">
        <v>313</v>
      </c>
      <c r="B531" s="47">
        <v>46</v>
      </c>
      <c r="C531" s="75">
        <f t="shared" si="134"/>
        <v>0.11776452215765086</v>
      </c>
      <c r="D531" s="47">
        <v>24</v>
      </c>
      <c r="E531" s="47">
        <v>22</v>
      </c>
      <c r="F531" s="82">
        <v>27</v>
      </c>
      <c r="G531" s="82">
        <v>1</v>
      </c>
      <c r="H531" s="82">
        <v>18</v>
      </c>
      <c r="I531" s="84" t="s">
        <v>73</v>
      </c>
      <c r="J531" s="43">
        <f>B531</f>
        <v>46</v>
      </c>
      <c r="K531" s="98"/>
      <c r="L531" s="61"/>
    </row>
    <row r="532" spans="1:12" x14ac:dyDescent="0.2">
      <c r="A532" s="123"/>
      <c r="B532" s="47"/>
      <c r="C532" s="75"/>
      <c r="D532" s="47"/>
      <c r="E532" s="47"/>
      <c r="F532" s="82"/>
      <c r="G532" s="82"/>
      <c r="H532" s="82"/>
      <c r="I532" s="47"/>
      <c r="J532" s="43"/>
      <c r="K532" s="98"/>
      <c r="L532" s="61"/>
    </row>
    <row r="533" spans="1:12" x14ac:dyDescent="0.2">
      <c r="A533" s="126" t="s">
        <v>110</v>
      </c>
      <c r="B533" s="55">
        <v>178</v>
      </c>
      <c r="C533" s="96">
        <f t="shared" si="134"/>
        <v>0.45569749878395333</v>
      </c>
      <c r="D533" s="55">
        <v>58</v>
      </c>
      <c r="E533" s="55">
        <v>120</v>
      </c>
      <c r="F533" s="80">
        <v>105</v>
      </c>
      <c r="G533" s="80">
        <v>5.028248587570622</v>
      </c>
      <c r="H533" s="80">
        <v>68</v>
      </c>
      <c r="I533" s="55">
        <v>27</v>
      </c>
      <c r="J533" s="50">
        <f>B533-I533</f>
        <v>151</v>
      </c>
      <c r="K533" s="98"/>
      <c r="L533" s="61"/>
    </row>
    <row r="534" spans="1:12" x14ac:dyDescent="0.2">
      <c r="A534" s="127"/>
      <c r="B534" s="47"/>
      <c r="C534" s="75"/>
      <c r="D534" s="47"/>
      <c r="E534" s="47"/>
      <c r="F534" s="82"/>
      <c r="G534" s="82"/>
      <c r="H534" s="82"/>
      <c r="I534" s="47"/>
      <c r="J534" s="43"/>
      <c r="K534" s="98"/>
      <c r="L534" s="61"/>
    </row>
    <row r="535" spans="1:12" x14ac:dyDescent="0.2">
      <c r="A535" s="106" t="s">
        <v>154</v>
      </c>
      <c r="B535" s="55">
        <v>178</v>
      </c>
      <c r="C535" s="96">
        <f t="shared" si="134"/>
        <v>0.45569749878395333</v>
      </c>
      <c r="D535" s="55">
        <v>58</v>
      </c>
      <c r="E535" s="55">
        <v>120</v>
      </c>
      <c r="F535" s="80">
        <v>105</v>
      </c>
      <c r="G535" s="80">
        <v>5.028248587570622</v>
      </c>
      <c r="H535" s="80">
        <v>68</v>
      </c>
      <c r="I535" s="55">
        <v>27</v>
      </c>
      <c r="J535" s="50">
        <f>B535-I535</f>
        <v>151</v>
      </c>
      <c r="K535" s="98"/>
      <c r="L535" s="61"/>
    </row>
    <row r="536" spans="1:12" x14ac:dyDescent="0.2">
      <c r="A536" s="104" t="s">
        <v>340</v>
      </c>
      <c r="B536" s="47">
        <v>178</v>
      </c>
      <c r="C536" s="75">
        <f t="shared" si="134"/>
        <v>0.45569749878395333</v>
      </c>
      <c r="D536" s="47">
        <v>58</v>
      </c>
      <c r="E536" s="47">
        <v>120</v>
      </c>
      <c r="F536" s="82">
        <v>105</v>
      </c>
      <c r="G536" s="82">
        <v>5.028248587570622</v>
      </c>
      <c r="H536" s="82">
        <v>68</v>
      </c>
      <c r="I536" s="47">
        <v>27</v>
      </c>
      <c r="J536" s="43">
        <f>B536-I536</f>
        <v>151</v>
      </c>
      <c r="K536" s="98"/>
      <c r="L536" s="61"/>
    </row>
    <row r="537" spans="1:12" x14ac:dyDescent="0.2">
      <c r="A537" s="123"/>
      <c r="B537" s="47"/>
      <c r="C537" s="75"/>
      <c r="D537" s="47"/>
      <c r="E537" s="47"/>
      <c r="F537" s="82"/>
      <c r="G537" s="82"/>
      <c r="H537" s="82"/>
      <c r="I537" s="47"/>
      <c r="J537" s="43"/>
      <c r="K537" s="98"/>
      <c r="L537" s="61"/>
    </row>
    <row r="538" spans="1:12" x14ac:dyDescent="0.2">
      <c r="A538" s="126" t="s">
        <v>4</v>
      </c>
      <c r="B538" s="80">
        <f>B540+B543</f>
        <v>132</v>
      </c>
      <c r="C538" s="96">
        <f t="shared" si="134"/>
        <v>0.33793297662630245</v>
      </c>
      <c r="D538" s="80">
        <f t="shared" ref="D538:J538" si="141">D540+D543</f>
        <v>41</v>
      </c>
      <c r="E538" s="80">
        <f t="shared" si="141"/>
        <v>91</v>
      </c>
      <c r="F538" s="80">
        <f>F540+F543</f>
        <v>68</v>
      </c>
      <c r="G538" s="80">
        <f>G543</f>
        <v>9.120000000000001</v>
      </c>
      <c r="H538" s="80">
        <f t="shared" si="141"/>
        <v>55</v>
      </c>
      <c r="I538" s="80">
        <f t="shared" si="141"/>
        <v>30</v>
      </c>
      <c r="J538" s="81">
        <f t="shared" si="141"/>
        <v>102</v>
      </c>
      <c r="K538" s="98"/>
      <c r="L538" s="61"/>
    </row>
    <row r="539" spans="1:12" x14ac:dyDescent="0.2">
      <c r="A539" s="127"/>
      <c r="B539" s="47"/>
      <c r="C539" s="75"/>
      <c r="D539" s="47"/>
      <c r="E539" s="47"/>
      <c r="F539" s="82"/>
      <c r="G539" s="82"/>
      <c r="H539" s="82"/>
      <c r="I539" s="47"/>
      <c r="J539" s="43"/>
      <c r="K539" s="98"/>
      <c r="L539" s="61"/>
    </row>
    <row r="540" spans="1:12" x14ac:dyDescent="0.2">
      <c r="A540" s="124" t="s">
        <v>187</v>
      </c>
      <c r="B540" s="55">
        <v>56</v>
      </c>
      <c r="C540" s="96">
        <f t="shared" si="134"/>
        <v>0.14336550523540104</v>
      </c>
      <c r="D540" s="55">
        <v>24</v>
      </c>
      <c r="E540" s="55">
        <v>32</v>
      </c>
      <c r="F540" s="80">
        <v>10</v>
      </c>
      <c r="G540" s="85" t="s">
        <v>73</v>
      </c>
      <c r="H540" s="80">
        <v>46</v>
      </c>
      <c r="I540" s="55">
        <v>13</v>
      </c>
      <c r="J540" s="50">
        <f>B540-I540</f>
        <v>43</v>
      </c>
      <c r="K540" s="98"/>
      <c r="L540" s="61"/>
    </row>
    <row r="541" spans="1:12" x14ac:dyDescent="0.2">
      <c r="A541" s="104" t="s">
        <v>259</v>
      </c>
      <c r="B541" s="47">
        <v>56</v>
      </c>
      <c r="C541" s="75">
        <f t="shared" si="134"/>
        <v>0.14336550523540104</v>
      </c>
      <c r="D541" s="47">
        <v>24</v>
      </c>
      <c r="E541" s="47">
        <v>32</v>
      </c>
      <c r="F541" s="82">
        <v>10</v>
      </c>
      <c r="G541" s="84" t="s">
        <v>73</v>
      </c>
      <c r="H541" s="82">
        <v>46</v>
      </c>
      <c r="I541" s="47">
        <v>13</v>
      </c>
      <c r="J541" s="43">
        <f>B541-I541</f>
        <v>43</v>
      </c>
      <c r="K541" s="98"/>
      <c r="L541" s="61"/>
    </row>
    <row r="542" spans="1:12" x14ac:dyDescent="0.2">
      <c r="A542" s="123"/>
      <c r="B542" s="47"/>
      <c r="C542" s="75"/>
      <c r="D542" s="47"/>
      <c r="E542" s="47"/>
      <c r="F542" s="82"/>
      <c r="G542" s="82"/>
      <c r="H542" s="82"/>
      <c r="I542" s="47"/>
      <c r="J542" s="43"/>
      <c r="K542" s="98"/>
      <c r="L542" s="61"/>
    </row>
    <row r="543" spans="1:12" x14ac:dyDescent="0.2">
      <c r="A543" s="124" t="s">
        <v>155</v>
      </c>
      <c r="B543" s="55">
        <v>76</v>
      </c>
      <c r="C543" s="96">
        <f t="shared" si="134"/>
        <v>0.19456747139090141</v>
      </c>
      <c r="D543" s="55">
        <v>17</v>
      </c>
      <c r="E543" s="55">
        <v>59</v>
      </c>
      <c r="F543" s="80">
        <v>58</v>
      </c>
      <c r="G543" s="80">
        <v>9.120000000000001</v>
      </c>
      <c r="H543" s="80">
        <v>9</v>
      </c>
      <c r="I543" s="55">
        <v>17</v>
      </c>
      <c r="J543" s="50">
        <f>B543-I543</f>
        <v>59</v>
      </c>
      <c r="K543" s="98"/>
      <c r="L543" s="61"/>
    </row>
    <row r="544" spans="1:12" x14ac:dyDescent="0.2">
      <c r="A544" s="104" t="s">
        <v>260</v>
      </c>
      <c r="B544" s="47">
        <v>76</v>
      </c>
      <c r="C544" s="75">
        <f t="shared" si="134"/>
        <v>0.19456747139090141</v>
      </c>
      <c r="D544" s="47">
        <v>17</v>
      </c>
      <c r="E544" s="47">
        <v>59</v>
      </c>
      <c r="F544" s="82">
        <v>58</v>
      </c>
      <c r="G544" s="82">
        <v>9.120000000000001</v>
      </c>
      <c r="H544" s="82">
        <v>9</v>
      </c>
      <c r="I544" s="47">
        <v>17</v>
      </c>
      <c r="J544" s="43">
        <f>B544-I544</f>
        <v>59</v>
      </c>
      <c r="K544" s="98"/>
      <c r="L544" s="61"/>
    </row>
    <row r="545" spans="1:12" x14ac:dyDescent="0.2">
      <c r="A545" s="123"/>
      <c r="B545" s="47"/>
      <c r="C545" s="75"/>
      <c r="D545" s="47"/>
      <c r="E545" s="47"/>
      <c r="F545" s="82"/>
      <c r="G545" s="82"/>
      <c r="H545" s="82"/>
      <c r="I545" s="47"/>
      <c r="J545" s="43"/>
      <c r="K545" s="98"/>
      <c r="L545" s="61"/>
    </row>
    <row r="546" spans="1:12" x14ac:dyDescent="0.2">
      <c r="A546" s="106" t="s">
        <v>50</v>
      </c>
      <c r="B546" s="80">
        <f>B548+B550</f>
        <v>325</v>
      </c>
      <c r="C546" s="96">
        <f t="shared" si="134"/>
        <v>0.83203195002688102</v>
      </c>
      <c r="D546" s="80">
        <f t="shared" ref="D546:J546" si="142">D548+D550</f>
        <v>183</v>
      </c>
      <c r="E546" s="80">
        <f t="shared" si="142"/>
        <v>142</v>
      </c>
      <c r="F546" s="80">
        <f>F548+F550</f>
        <v>273</v>
      </c>
      <c r="G546" s="80">
        <f t="shared" si="142"/>
        <v>14.231499418829911</v>
      </c>
      <c r="H546" s="80">
        <f t="shared" si="142"/>
        <v>38</v>
      </c>
      <c r="I546" s="80">
        <f t="shared" si="142"/>
        <v>67</v>
      </c>
      <c r="J546" s="81">
        <f t="shared" si="142"/>
        <v>258</v>
      </c>
      <c r="K546" s="98"/>
      <c r="L546" s="61"/>
    </row>
    <row r="547" spans="1:12" x14ac:dyDescent="0.2">
      <c r="A547" s="104"/>
      <c r="B547" s="47"/>
      <c r="C547" s="75"/>
      <c r="D547" s="47"/>
      <c r="E547" s="47"/>
      <c r="F547" s="82"/>
      <c r="G547" s="82"/>
      <c r="H547" s="82"/>
      <c r="I547" s="47"/>
      <c r="J547" s="43"/>
      <c r="K547" s="98"/>
      <c r="L547" s="61"/>
    </row>
    <row r="548" spans="1:12" x14ac:dyDescent="0.2">
      <c r="A548" s="124" t="s">
        <v>188</v>
      </c>
      <c r="B548" s="55">
        <v>91</v>
      </c>
      <c r="C548" s="96">
        <f t="shared" si="134"/>
        <v>0.23296894600752668</v>
      </c>
      <c r="D548" s="55">
        <v>76</v>
      </c>
      <c r="E548" s="55">
        <v>15</v>
      </c>
      <c r="F548" s="80">
        <v>75</v>
      </c>
      <c r="G548" s="80">
        <v>8.1797752808988768</v>
      </c>
      <c r="H548" s="80">
        <v>8</v>
      </c>
      <c r="I548" s="55">
        <v>24</v>
      </c>
      <c r="J548" s="50">
        <f>B548-I548</f>
        <v>67</v>
      </c>
      <c r="K548" s="98"/>
      <c r="L548" s="61"/>
    </row>
    <row r="549" spans="1:12" x14ac:dyDescent="0.2">
      <c r="A549" s="104" t="s">
        <v>261</v>
      </c>
      <c r="B549" s="47">
        <v>91</v>
      </c>
      <c r="C549" s="75">
        <f t="shared" si="134"/>
        <v>0.23296894600752668</v>
      </c>
      <c r="D549" s="47">
        <v>76</v>
      </c>
      <c r="E549" s="47">
        <v>15</v>
      </c>
      <c r="F549" s="82">
        <v>75</v>
      </c>
      <c r="G549" s="82">
        <v>8.1797752808988768</v>
      </c>
      <c r="H549" s="82">
        <v>8</v>
      </c>
      <c r="I549" s="47">
        <v>24</v>
      </c>
      <c r="J549" s="43">
        <f>B549-I549</f>
        <v>67</v>
      </c>
      <c r="K549" s="98"/>
      <c r="L549" s="61"/>
    </row>
    <row r="550" spans="1:12" x14ac:dyDescent="0.2">
      <c r="A550" s="124" t="s">
        <v>167</v>
      </c>
      <c r="B550" s="55">
        <v>234</v>
      </c>
      <c r="C550" s="96">
        <f t="shared" si="134"/>
        <v>0.59906300401935431</v>
      </c>
      <c r="D550" s="55">
        <v>107</v>
      </c>
      <c r="E550" s="55">
        <v>127</v>
      </c>
      <c r="F550" s="80">
        <v>198</v>
      </c>
      <c r="G550" s="80">
        <v>6.0517241379310338</v>
      </c>
      <c r="H550" s="80">
        <v>30</v>
      </c>
      <c r="I550" s="55">
        <v>43</v>
      </c>
      <c r="J550" s="50">
        <f>B550-I550</f>
        <v>191</v>
      </c>
      <c r="K550" s="98"/>
      <c r="L550" s="61"/>
    </row>
    <row r="551" spans="1:12" x14ac:dyDescent="0.2">
      <c r="A551" s="104" t="s">
        <v>262</v>
      </c>
      <c r="B551" s="47">
        <v>234</v>
      </c>
      <c r="C551" s="75">
        <f t="shared" ref="C551:C559" si="143">(B551/$B$10)*100</f>
        <v>0.59906300401935431</v>
      </c>
      <c r="D551" s="47">
        <v>107</v>
      </c>
      <c r="E551" s="47">
        <v>127</v>
      </c>
      <c r="F551" s="82">
        <v>198</v>
      </c>
      <c r="G551" s="82">
        <v>6.0517241379310338</v>
      </c>
      <c r="H551" s="82">
        <v>30</v>
      </c>
      <c r="I551" s="47">
        <v>43</v>
      </c>
      <c r="J551" s="43">
        <f>B551-I551</f>
        <v>191</v>
      </c>
      <c r="K551" s="98"/>
      <c r="L551" s="61"/>
    </row>
    <row r="552" spans="1:12" x14ac:dyDescent="0.2">
      <c r="A552" s="123"/>
      <c r="B552" s="47"/>
      <c r="C552" s="75"/>
      <c r="D552" s="47"/>
      <c r="E552" s="47"/>
      <c r="F552" s="82"/>
      <c r="G552" s="82"/>
      <c r="H552" s="82"/>
      <c r="I552" s="47"/>
      <c r="J552" s="43"/>
      <c r="K552" s="98"/>
      <c r="L552" s="61"/>
    </row>
    <row r="553" spans="1:12" x14ac:dyDescent="0.2">
      <c r="A553" s="130" t="s">
        <v>105</v>
      </c>
      <c r="B553" s="55">
        <v>110</v>
      </c>
      <c r="C553" s="96">
        <f t="shared" si="143"/>
        <v>0.28161081385525205</v>
      </c>
      <c r="D553" s="55">
        <v>62</v>
      </c>
      <c r="E553" s="55">
        <v>48</v>
      </c>
      <c r="F553" s="55">
        <v>78</v>
      </c>
      <c r="G553" s="55">
        <v>2</v>
      </c>
      <c r="H553" s="55">
        <v>30</v>
      </c>
      <c r="I553" s="55">
        <v>13</v>
      </c>
      <c r="J553" s="50">
        <v>97</v>
      </c>
      <c r="K553" s="98"/>
      <c r="L553" s="61"/>
    </row>
    <row r="554" spans="1:12" x14ac:dyDescent="0.2">
      <c r="A554" s="124" t="s">
        <v>169</v>
      </c>
      <c r="B554" s="55">
        <v>110</v>
      </c>
      <c r="C554" s="96">
        <f t="shared" si="143"/>
        <v>0.28161081385525205</v>
      </c>
      <c r="D554" s="55">
        <v>62</v>
      </c>
      <c r="E554" s="55">
        <v>48</v>
      </c>
      <c r="F554" s="55">
        <v>78</v>
      </c>
      <c r="G554" s="55">
        <v>2</v>
      </c>
      <c r="H554" s="55">
        <v>30</v>
      </c>
      <c r="I554" s="55">
        <v>13</v>
      </c>
      <c r="J554" s="50">
        <v>97</v>
      </c>
      <c r="K554" s="98"/>
      <c r="L554" s="61"/>
    </row>
    <row r="555" spans="1:12" x14ac:dyDescent="0.2">
      <c r="A555" s="104" t="s">
        <v>347</v>
      </c>
      <c r="B555" s="47">
        <v>110</v>
      </c>
      <c r="C555" s="75">
        <f t="shared" si="143"/>
        <v>0.28161081385525205</v>
      </c>
      <c r="D555" s="47">
        <v>62</v>
      </c>
      <c r="E555" s="47">
        <v>48</v>
      </c>
      <c r="F555" s="47">
        <v>78</v>
      </c>
      <c r="G555" s="47">
        <v>2</v>
      </c>
      <c r="H555" s="47">
        <v>30</v>
      </c>
      <c r="I555" s="47">
        <v>13</v>
      </c>
      <c r="J555" s="43">
        <v>97</v>
      </c>
      <c r="K555" s="98"/>
      <c r="L555" s="61"/>
    </row>
    <row r="556" spans="1:12" x14ac:dyDescent="0.2">
      <c r="A556" s="123"/>
      <c r="B556" s="47"/>
      <c r="C556" s="75"/>
      <c r="D556" s="47"/>
      <c r="E556" s="47"/>
      <c r="F556" s="82"/>
      <c r="G556" s="82"/>
      <c r="H556" s="82"/>
      <c r="I556" s="47"/>
      <c r="J556" s="43"/>
      <c r="K556" s="98"/>
      <c r="L556" s="61"/>
    </row>
    <row r="557" spans="1:12" x14ac:dyDescent="0.2">
      <c r="A557" s="106" t="s">
        <v>11</v>
      </c>
      <c r="B557" s="55">
        <v>49</v>
      </c>
      <c r="C557" s="96">
        <f t="shared" si="143"/>
        <v>0.12544481708097591</v>
      </c>
      <c r="D557" s="55">
        <v>7</v>
      </c>
      <c r="E557" s="55">
        <v>42</v>
      </c>
      <c r="F557" s="80">
        <v>47</v>
      </c>
      <c r="G557" s="80">
        <v>2</v>
      </c>
      <c r="H557" s="85" t="s">
        <v>73</v>
      </c>
      <c r="I557" s="55">
        <v>25</v>
      </c>
      <c r="J557" s="50">
        <f t="shared" ref="J557" si="144">B557-I557</f>
        <v>24</v>
      </c>
      <c r="K557" s="98"/>
      <c r="L557" s="61"/>
    </row>
    <row r="558" spans="1:12" x14ac:dyDescent="0.2">
      <c r="A558" s="130" t="s">
        <v>195</v>
      </c>
      <c r="B558" s="55">
        <v>49</v>
      </c>
      <c r="C558" s="96">
        <f t="shared" si="143"/>
        <v>0.12544481708097591</v>
      </c>
      <c r="D558" s="55">
        <v>7</v>
      </c>
      <c r="E558" s="55">
        <v>42</v>
      </c>
      <c r="F558" s="80">
        <v>47</v>
      </c>
      <c r="G558" s="80">
        <v>2</v>
      </c>
      <c r="H558" s="85" t="s">
        <v>73</v>
      </c>
      <c r="I558" s="55">
        <v>25</v>
      </c>
      <c r="J558" s="50">
        <f t="shared" ref="J558" si="145">B558-I558</f>
        <v>24</v>
      </c>
      <c r="K558" s="98"/>
      <c r="L558" s="61"/>
    </row>
    <row r="559" spans="1:12" x14ac:dyDescent="0.2">
      <c r="A559" s="104" t="s">
        <v>349</v>
      </c>
      <c r="B559" s="47">
        <v>49</v>
      </c>
      <c r="C559" s="75">
        <f t="shared" si="143"/>
        <v>0.12544481708097591</v>
      </c>
      <c r="D559" s="47">
        <v>7</v>
      </c>
      <c r="E559" s="47">
        <v>42</v>
      </c>
      <c r="F559" s="82">
        <v>47</v>
      </c>
      <c r="G559" s="82">
        <v>2</v>
      </c>
      <c r="H559" s="84" t="s">
        <v>73</v>
      </c>
      <c r="I559" s="47">
        <v>25</v>
      </c>
      <c r="J559" s="43">
        <f t="shared" ref="J559" si="146">B559-I559</f>
        <v>24</v>
      </c>
      <c r="K559" s="98"/>
      <c r="L559" s="61"/>
    </row>
    <row r="560" spans="1:12" x14ac:dyDescent="0.2">
      <c r="A560" s="76"/>
      <c r="B560" s="53"/>
      <c r="C560" s="53"/>
      <c r="D560" s="53"/>
      <c r="E560" s="53"/>
      <c r="F560" s="53"/>
      <c r="G560" s="53"/>
      <c r="H560" s="53"/>
      <c r="I560" s="53"/>
      <c r="J560" s="53"/>
      <c r="K560" s="98"/>
      <c r="L560" s="61"/>
    </row>
    <row r="561" spans="1:12" x14ac:dyDescent="0.2">
      <c r="A561" s="93"/>
      <c r="B561" s="7"/>
      <c r="C561" s="7"/>
      <c r="D561" s="7"/>
      <c r="E561" s="7"/>
      <c r="F561" s="7"/>
      <c r="G561" s="7"/>
      <c r="H561" s="7"/>
      <c r="I561" s="7"/>
      <c r="J561" s="7"/>
      <c r="K561" s="98"/>
      <c r="L561" s="61"/>
    </row>
    <row r="562" spans="1:12" x14ac:dyDescent="0.2">
      <c r="A562" s="142" t="s">
        <v>326</v>
      </c>
      <c r="B562" s="142"/>
      <c r="C562" s="142"/>
      <c r="D562" s="142"/>
      <c r="E562" s="142"/>
      <c r="F562" s="142"/>
      <c r="G562" s="142"/>
      <c r="H562" s="142"/>
      <c r="I562" s="142"/>
      <c r="J562" s="142"/>
      <c r="K562" s="98"/>
      <c r="L562" s="61"/>
    </row>
    <row r="563" spans="1:12" x14ac:dyDescent="0.2">
      <c r="A563" s="142" t="s">
        <v>338</v>
      </c>
      <c r="B563" s="142"/>
      <c r="C563" s="142"/>
      <c r="D563" s="142"/>
      <c r="E563" s="142"/>
      <c r="F563" s="142"/>
      <c r="G563" s="142"/>
      <c r="H563" s="142"/>
      <c r="I563" s="142"/>
      <c r="J563" s="142"/>
      <c r="K563" s="98"/>
      <c r="L563" s="61"/>
    </row>
    <row r="564" spans="1:12" x14ac:dyDescent="0.2">
      <c r="A564" s="143" t="s">
        <v>7</v>
      </c>
      <c r="B564" s="143"/>
      <c r="C564" s="143"/>
      <c r="D564" s="143"/>
      <c r="E564" s="143"/>
      <c r="F564" s="143"/>
      <c r="G564" s="143"/>
      <c r="H564" s="143"/>
      <c r="I564" s="143"/>
      <c r="J564" s="143"/>
      <c r="K564" s="98"/>
      <c r="L564" s="61"/>
    </row>
    <row r="565" spans="1:12" ht="15.75" thickBot="1" x14ac:dyDescent="0.25">
      <c r="A565" s="5"/>
      <c r="B565" s="112"/>
      <c r="C565" s="112"/>
      <c r="D565" s="112"/>
      <c r="E565" s="112"/>
      <c r="F565" s="112"/>
      <c r="G565" s="112"/>
      <c r="H565" s="120"/>
      <c r="I565" s="5"/>
      <c r="J565" s="23"/>
      <c r="K565" s="98"/>
      <c r="L565" s="61"/>
    </row>
    <row r="566" spans="1:12" ht="15.75" thickTop="1" x14ac:dyDescent="0.2">
      <c r="A566" s="26"/>
      <c r="B566" s="27"/>
      <c r="C566" s="28"/>
      <c r="D566" s="27"/>
      <c r="E566" s="28"/>
      <c r="F566" s="27"/>
      <c r="G566" s="28"/>
      <c r="H566" s="28"/>
      <c r="I566" s="29"/>
      <c r="J566" s="100"/>
      <c r="K566" s="98"/>
      <c r="L566" s="61"/>
    </row>
    <row r="567" spans="1:12" x14ac:dyDescent="0.2">
      <c r="A567" s="30"/>
      <c r="B567" s="31" t="s">
        <v>32</v>
      </c>
      <c r="C567" s="32"/>
      <c r="D567" s="31" t="s">
        <v>33</v>
      </c>
      <c r="E567" s="32"/>
      <c r="F567" s="31" t="s">
        <v>34</v>
      </c>
      <c r="G567" s="33"/>
      <c r="H567" s="33"/>
      <c r="I567" s="31" t="s">
        <v>327</v>
      </c>
      <c r="J567" s="33"/>
      <c r="K567" s="98"/>
      <c r="L567" s="61"/>
    </row>
    <row r="568" spans="1:12" x14ac:dyDescent="0.2">
      <c r="A568" s="34" t="s">
        <v>161</v>
      </c>
      <c r="B568" s="35"/>
      <c r="C568" s="35"/>
      <c r="D568" s="35"/>
      <c r="E568" s="35"/>
      <c r="F568" s="35"/>
      <c r="G568" s="35"/>
      <c r="H568" s="35"/>
      <c r="I568" s="36"/>
      <c r="J568" s="37"/>
      <c r="K568" s="98"/>
      <c r="L568" s="61"/>
    </row>
    <row r="569" spans="1:12" x14ac:dyDescent="0.2">
      <c r="A569" s="34"/>
      <c r="B569" s="38" t="s">
        <v>58</v>
      </c>
      <c r="C569" s="38" t="s">
        <v>59</v>
      </c>
      <c r="D569" s="38" t="s">
        <v>60</v>
      </c>
      <c r="E569" s="38" t="s">
        <v>61</v>
      </c>
      <c r="F569" s="38" t="s">
        <v>62</v>
      </c>
      <c r="G569" s="38" t="s">
        <v>63</v>
      </c>
      <c r="H569" s="38" t="s">
        <v>64</v>
      </c>
      <c r="I569" s="39" t="s">
        <v>328</v>
      </c>
      <c r="J569" s="101"/>
      <c r="K569" s="98"/>
      <c r="L569" s="61"/>
    </row>
    <row r="570" spans="1:12" x14ac:dyDescent="0.2">
      <c r="A570" s="30"/>
      <c r="B570" s="40"/>
      <c r="C570" s="40"/>
      <c r="D570" s="40"/>
      <c r="E570" s="40"/>
      <c r="F570" s="40"/>
      <c r="G570" s="40"/>
      <c r="H570" s="41"/>
      <c r="I570" s="42" t="s">
        <v>329</v>
      </c>
      <c r="J570" s="33" t="s">
        <v>330</v>
      </c>
      <c r="K570" s="98"/>
      <c r="L570" s="61"/>
    </row>
    <row r="571" spans="1:12" x14ac:dyDescent="0.2">
      <c r="A571" s="121"/>
      <c r="B571" s="11"/>
      <c r="C571" s="11"/>
      <c r="D571" s="11"/>
      <c r="E571" s="11"/>
      <c r="F571" s="11"/>
      <c r="G571" s="11"/>
      <c r="H571" s="11"/>
      <c r="I571" s="25"/>
      <c r="J571" s="24"/>
      <c r="K571" s="98"/>
      <c r="L571" s="61"/>
    </row>
    <row r="572" spans="1:12" x14ac:dyDescent="0.2">
      <c r="A572" s="129" t="s">
        <v>91</v>
      </c>
      <c r="B572" s="4">
        <f>B575+B585+B596+B602+B608</f>
        <v>963</v>
      </c>
      <c r="C572" s="66">
        <f t="shared" ref="C572:C612" si="147">(B572/$B$10)*100</f>
        <v>2.4653746703873427</v>
      </c>
      <c r="D572" s="4">
        <f t="shared" ref="D572:J572" si="148">D575+D585+D596+D602+D608</f>
        <v>223</v>
      </c>
      <c r="E572" s="4">
        <f t="shared" si="148"/>
        <v>740</v>
      </c>
      <c r="F572" s="4">
        <f>F575+F585+F596+F602+F608</f>
        <v>559.10326768079813</v>
      </c>
      <c r="G572" s="4">
        <f>G575+G585+G596+G608</f>
        <v>29.765989579059166</v>
      </c>
      <c r="H572" s="4">
        <f t="shared" si="148"/>
        <v>374.13074274014264</v>
      </c>
      <c r="I572" s="4">
        <f>I575+I585+I596+I608</f>
        <v>204</v>
      </c>
      <c r="J572" s="3">
        <f t="shared" si="148"/>
        <v>759</v>
      </c>
      <c r="K572" s="98"/>
      <c r="L572" s="61"/>
    </row>
    <row r="573" spans="1:12" x14ac:dyDescent="0.2">
      <c r="A573" s="129"/>
      <c r="B573" s="4"/>
      <c r="C573" s="69"/>
      <c r="D573" s="4"/>
      <c r="E573" s="4"/>
      <c r="F573" s="4"/>
      <c r="G573" s="4"/>
      <c r="H573" s="4"/>
      <c r="I573" s="4"/>
      <c r="J573" s="3"/>
      <c r="K573" s="98"/>
      <c r="L573" s="61"/>
    </row>
    <row r="574" spans="1:12" x14ac:dyDescent="0.2">
      <c r="A574" s="106" t="s">
        <v>81</v>
      </c>
      <c r="B574" s="4"/>
      <c r="C574" s="69"/>
      <c r="D574" s="4"/>
      <c r="E574" s="4"/>
      <c r="F574" s="4"/>
      <c r="G574" s="4"/>
      <c r="H574" s="4"/>
      <c r="I574" s="4"/>
      <c r="J574" s="3"/>
      <c r="K574" s="98"/>
      <c r="L574" s="61"/>
    </row>
    <row r="575" spans="1:12" x14ac:dyDescent="0.2">
      <c r="A575" s="106" t="s">
        <v>116</v>
      </c>
      <c r="B575" s="80">
        <f>B577+B581</f>
        <v>375</v>
      </c>
      <c r="C575" s="96">
        <f t="shared" si="147"/>
        <v>0.96003686541563193</v>
      </c>
      <c r="D575" s="80">
        <f t="shared" ref="D575:I575" si="149">D577+D581</f>
        <v>86</v>
      </c>
      <c r="E575" s="80">
        <f t="shared" si="149"/>
        <v>289</v>
      </c>
      <c r="F575" s="80">
        <f t="shared" si="149"/>
        <v>121.09627179602452</v>
      </c>
      <c r="G575" s="80">
        <f t="shared" si="149"/>
        <v>8.4178414309110181</v>
      </c>
      <c r="H575" s="80">
        <f t="shared" si="149"/>
        <v>245.48588677306446</v>
      </c>
      <c r="I575" s="80">
        <f t="shared" si="149"/>
        <v>94</v>
      </c>
      <c r="J575" s="81">
        <f>J577+J581</f>
        <v>281</v>
      </c>
      <c r="K575" s="98"/>
      <c r="L575" s="61"/>
    </row>
    <row r="576" spans="1:12" x14ac:dyDescent="0.2">
      <c r="A576" s="131"/>
      <c r="B576" s="86"/>
      <c r="C576" s="75"/>
      <c r="D576" s="86"/>
      <c r="E576" s="86"/>
      <c r="F576" s="86"/>
      <c r="G576" s="86"/>
      <c r="H576" s="86"/>
      <c r="I576" s="86"/>
      <c r="J576" s="60"/>
      <c r="K576" s="98"/>
      <c r="L576" s="61"/>
    </row>
    <row r="577" spans="1:12" x14ac:dyDescent="0.2">
      <c r="A577" s="124" t="s">
        <v>159</v>
      </c>
      <c r="B577" s="55">
        <v>161</v>
      </c>
      <c r="C577" s="96">
        <f t="shared" si="147"/>
        <v>0.41217582755177801</v>
      </c>
      <c r="D577" s="55">
        <v>27</v>
      </c>
      <c r="E577" s="55">
        <v>134</v>
      </c>
      <c r="F577" s="80">
        <v>44.302013422818796</v>
      </c>
      <c r="G577" s="80">
        <v>4.3221476510067118</v>
      </c>
      <c r="H577" s="80">
        <v>112.37583892617451</v>
      </c>
      <c r="I577" s="55">
        <v>57</v>
      </c>
      <c r="J577" s="50">
        <f>B577-I577</f>
        <v>104</v>
      </c>
      <c r="K577" s="98"/>
      <c r="L577" s="61"/>
    </row>
    <row r="578" spans="1:12" x14ac:dyDescent="0.2">
      <c r="A578" s="124"/>
      <c r="B578" s="55"/>
      <c r="C578" s="96"/>
      <c r="D578" s="55"/>
      <c r="E578" s="55"/>
      <c r="F578" s="80"/>
      <c r="G578" s="80"/>
      <c r="H578" s="80"/>
      <c r="I578" s="55"/>
      <c r="J578" s="50"/>
      <c r="K578" s="98"/>
      <c r="L578" s="61"/>
    </row>
    <row r="579" spans="1:12" x14ac:dyDescent="0.2">
      <c r="A579" s="104" t="s">
        <v>263</v>
      </c>
      <c r="B579" s="47">
        <v>161</v>
      </c>
      <c r="C579" s="75">
        <f t="shared" si="147"/>
        <v>0.41217582755177801</v>
      </c>
      <c r="D579" s="47">
        <v>27</v>
      </c>
      <c r="E579" s="47">
        <v>134</v>
      </c>
      <c r="F579" s="82">
        <v>44.302013422818796</v>
      </c>
      <c r="G579" s="82">
        <v>4.3221476510067118</v>
      </c>
      <c r="H579" s="82">
        <v>112.37583892617451</v>
      </c>
      <c r="I579" s="47">
        <v>57</v>
      </c>
      <c r="J579" s="43">
        <f>B579-I579</f>
        <v>104</v>
      </c>
      <c r="K579" s="98"/>
      <c r="L579" s="61"/>
    </row>
    <row r="580" spans="1:12" x14ac:dyDescent="0.2">
      <c r="A580" s="129"/>
      <c r="B580" s="86"/>
      <c r="C580" s="75"/>
      <c r="D580" s="86"/>
      <c r="E580" s="86"/>
      <c r="F580" s="86"/>
      <c r="G580" s="86"/>
      <c r="H580" s="86"/>
      <c r="I580" s="86"/>
      <c r="J580" s="60"/>
      <c r="K580" s="98"/>
      <c r="L580" s="61"/>
    </row>
    <row r="581" spans="1:12" x14ac:dyDescent="0.2">
      <c r="A581" s="124" t="s">
        <v>160</v>
      </c>
      <c r="B581" s="55">
        <v>214</v>
      </c>
      <c r="C581" s="96">
        <f t="shared" si="147"/>
        <v>0.54786103786385398</v>
      </c>
      <c r="D581" s="55">
        <v>59</v>
      </c>
      <c r="E581" s="55">
        <v>155</v>
      </c>
      <c r="F581" s="80">
        <v>76.794258373205736</v>
      </c>
      <c r="G581" s="80">
        <v>4.0956937799043063</v>
      </c>
      <c r="H581" s="80">
        <v>133.11004784688996</v>
      </c>
      <c r="I581" s="55">
        <v>37</v>
      </c>
      <c r="J581" s="50">
        <f>B581-I581</f>
        <v>177</v>
      </c>
      <c r="K581" s="98"/>
      <c r="L581" s="61"/>
    </row>
    <row r="582" spans="1:12" x14ac:dyDescent="0.2">
      <c r="A582" s="124"/>
      <c r="B582" s="55"/>
      <c r="C582" s="96"/>
      <c r="D582" s="55"/>
      <c r="E582" s="55"/>
      <c r="F582" s="80"/>
      <c r="G582" s="80"/>
      <c r="H582" s="80"/>
      <c r="I582" s="55"/>
      <c r="J582" s="50"/>
      <c r="K582" s="98"/>
      <c r="L582" s="61"/>
    </row>
    <row r="583" spans="1:12" x14ac:dyDescent="0.2">
      <c r="A583" s="104" t="s">
        <v>265</v>
      </c>
      <c r="B583" s="47">
        <v>214</v>
      </c>
      <c r="C583" s="75">
        <f t="shared" si="147"/>
        <v>0.54786103786385398</v>
      </c>
      <c r="D583" s="47">
        <v>59</v>
      </c>
      <c r="E583" s="47">
        <v>155</v>
      </c>
      <c r="F583" s="82">
        <v>76.794258373205736</v>
      </c>
      <c r="G583" s="82">
        <v>4.0956937799043063</v>
      </c>
      <c r="H583" s="82">
        <v>133.11004784688996</v>
      </c>
      <c r="I583" s="47">
        <v>37</v>
      </c>
      <c r="J583" s="43">
        <f>B583-I583</f>
        <v>177</v>
      </c>
      <c r="K583" s="98"/>
      <c r="L583" s="61"/>
    </row>
    <row r="584" spans="1:12" x14ac:dyDescent="0.2">
      <c r="A584" s="125"/>
      <c r="B584" s="47"/>
      <c r="C584" s="75"/>
      <c r="D584" s="47"/>
      <c r="E584" s="47"/>
      <c r="F584" s="82"/>
      <c r="G584" s="82"/>
      <c r="H584" s="82"/>
      <c r="I584" s="47"/>
      <c r="J584" s="43"/>
      <c r="K584" s="98"/>
      <c r="L584" s="61"/>
    </row>
    <row r="585" spans="1:12" x14ac:dyDescent="0.2">
      <c r="A585" s="126" t="s">
        <v>43</v>
      </c>
      <c r="B585" s="80">
        <f>B587+B592</f>
        <v>306</v>
      </c>
      <c r="C585" s="96">
        <f t="shared" si="147"/>
        <v>0.78339008217915562</v>
      </c>
      <c r="D585" s="80">
        <f t="shared" ref="D585:J585" si="150">D587+D592</f>
        <v>53</v>
      </c>
      <c r="E585" s="80">
        <f t="shared" si="150"/>
        <v>253</v>
      </c>
      <c r="F585" s="80">
        <f t="shared" si="150"/>
        <v>244.44032921810697</v>
      </c>
      <c r="G585" s="80">
        <f t="shared" si="150"/>
        <v>11.148148148148147</v>
      </c>
      <c r="H585" s="80">
        <f t="shared" si="150"/>
        <v>50.411522633744852</v>
      </c>
      <c r="I585" s="80">
        <f t="shared" si="150"/>
        <v>59</v>
      </c>
      <c r="J585" s="81">
        <f t="shared" si="150"/>
        <v>247</v>
      </c>
      <c r="K585" s="98"/>
      <c r="L585" s="61"/>
    </row>
    <row r="586" spans="1:12" x14ac:dyDescent="0.2">
      <c r="A586" s="125"/>
      <c r="B586" s="47"/>
      <c r="C586" s="75"/>
      <c r="D586" s="47"/>
      <c r="E586" s="47"/>
      <c r="F586" s="82"/>
      <c r="G586" s="82"/>
      <c r="H586" s="82"/>
      <c r="I586" s="47"/>
      <c r="J586" s="43"/>
      <c r="K586" s="98"/>
      <c r="L586" s="61"/>
    </row>
    <row r="587" spans="1:12" x14ac:dyDescent="0.2">
      <c r="A587" s="124" t="s">
        <v>151</v>
      </c>
      <c r="B587" s="80">
        <f>SUM(B589:B590)</f>
        <v>260</v>
      </c>
      <c r="C587" s="96">
        <f t="shared" si="147"/>
        <v>0.66562556002150486</v>
      </c>
      <c r="D587" s="80">
        <f t="shared" ref="D587:J587" si="151">SUM(D589:D590)</f>
        <v>42</v>
      </c>
      <c r="E587" s="80">
        <f t="shared" si="151"/>
        <v>218</v>
      </c>
      <c r="F587" s="80">
        <f t="shared" si="151"/>
        <v>222.44032921810697</v>
      </c>
      <c r="G587" s="80">
        <f t="shared" si="151"/>
        <v>9.148148148148147</v>
      </c>
      <c r="H587" s="80">
        <f t="shared" si="151"/>
        <v>28.411522633744855</v>
      </c>
      <c r="I587" s="80">
        <f t="shared" si="151"/>
        <v>52</v>
      </c>
      <c r="J587" s="81">
        <f t="shared" si="151"/>
        <v>208</v>
      </c>
      <c r="K587" s="98"/>
      <c r="L587" s="61"/>
    </row>
    <row r="588" spans="1:12" x14ac:dyDescent="0.2">
      <c r="A588" s="129"/>
      <c r="B588" s="86"/>
      <c r="C588" s="75"/>
      <c r="D588" s="86"/>
      <c r="E588" s="86"/>
      <c r="F588" s="86"/>
      <c r="G588" s="86"/>
      <c r="H588" s="86"/>
      <c r="I588" s="86"/>
      <c r="J588" s="60"/>
      <c r="K588" s="98"/>
      <c r="L588" s="61"/>
    </row>
    <row r="589" spans="1:12" x14ac:dyDescent="0.2">
      <c r="A589" s="104" t="s">
        <v>264</v>
      </c>
      <c r="B589" s="47">
        <v>247</v>
      </c>
      <c r="C589" s="75">
        <f t="shared" si="147"/>
        <v>0.63234428202042958</v>
      </c>
      <c r="D589" s="47">
        <v>41</v>
      </c>
      <c r="E589" s="47">
        <v>206</v>
      </c>
      <c r="F589" s="82">
        <v>212.44032921810697</v>
      </c>
      <c r="G589" s="82">
        <v>9.148148148148147</v>
      </c>
      <c r="H589" s="82">
        <v>25.411522633744855</v>
      </c>
      <c r="I589" s="47">
        <v>52</v>
      </c>
      <c r="J589" s="43">
        <f>B589-I589</f>
        <v>195</v>
      </c>
      <c r="K589" s="98"/>
      <c r="L589" s="61"/>
    </row>
    <row r="590" spans="1:12" x14ac:dyDescent="0.2">
      <c r="A590" s="104" t="s">
        <v>128</v>
      </c>
      <c r="B590" s="47">
        <v>13</v>
      </c>
      <c r="C590" s="75">
        <f t="shared" si="147"/>
        <v>3.3281278001075242E-2</v>
      </c>
      <c r="D590" s="47">
        <v>1</v>
      </c>
      <c r="E590" s="47">
        <v>12</v>
      </c>
      <c r="F590" s="82">
        <v>10</v>
      </c>
      <c r="G590" s="84" t="s">
        <v>73</v>
      </c>
      <c r="H590" s="82">
        <v>3</v>
      </c>
      <c r="I590" s="84" t="s">
        <v>73</v>
      </c>
      <c r="J590" s="43">
        <f>B590</f>
        <v>13</v>
      </c>
      <c r="K590" s="98"/>
      <c r="L590" s="61"/>
    </row>
    <row r="591" spans="1:12" x14ac:dyDescent="0.2">
      <c r="A591" s="125"/>
      <c r="B591" s="47"/>
      <c r="C591" s="75"/>
      <c r="D591" s="47"/>
      <c r="E591" s="47"/>
      <c r="F591" s="82"/>
      <c r="G591" s="82"/>
      <c r="H591" s="82"/>
      <c r="I591" s="82"/>
      <c r="J591" s="43"/>
      <c r="K591" s="98"/>
      <c r="L591" s="61"/>
    </row>
    <row r="592" spans="1:12" x14ac:dyDescent="0.2">
      <c r="A592" s="106" t="s">
        <v>353</v>
      </c>
      <c r="B592" s="55">
        <v>46</v>
      </c>
      <c r="C592" s="96">
        <f t="shared" si="147"/>
        <v>0.11776452215765086</v>
      </c>
      <c r="D592" s="55">
        <v>11</v>
      </c>
      <c r="E592" s="55">
        <v>35</v>
      </c>
      <c r="F592" s="80">
        <v>22</v>
      </c>
      <c r="G592" s="80">
        <v>2</v>
      </c>
      <c r="H592" s="80">
        <v>22</v>
      </c>
      <c r="I592" s="55">
        <v>7</v>
      </c>
      <c r="J592" s="50">
        <f>B592-I592</f>
        <v>39</v>
      </c>
      <c r="K592" s="98"/>
      <c r="L592" s="61"/>
    </row>
    <row r="593" spans="1:12" x14ac:dyDescent="0.2">
      <c r="A593" s="18"/>
      <c r="B593" s="55"/>
      <c r="C593" s="96"/>
      <c r="D593" s="55"/>
      <c r="E593" s="55"/>
      <c r="F593" s="80"/>
      <c r="G593" s="80"/>
      <c r="H593" s="80"/>
      <c r="I593" s="55"/>
      <c r="J593" s="50"/>
      <c r="K593" s="98"/>
      <c r="L593" s="61"/>
    </row>
    <row r="594" spans="1:12" x14ac:dyDescent="0.2">
      <c r="A594" s="104" t="s">
        <v>125</v>
      </c>
      <c r="B594" s="47">
        <v>46</v>
      </c>
      <c r="C594" s="75">
        <f t="shared" si="147"/>
        <v>0.11776452215765086</v>
      </c>
      <c r="D594" s="47">
        <v>11</v>
      </c>
      <c r="E594" s="47">
        <v>35</v>
      </c>
      <c r="F594" s="82">
        <v>22</v>
      </c>
      <c r="G594" s="82">
        <v>2</v>
      </c>
      <c r="H594" s="82">
        <v>22</v>
      </c>
      <c r="I594" s="47">
        <v>7</v>
      </c>
      <c r="J594" s="43">
        <f>B594-I594</f>
        <v>39</v>
      </c>
      <c r="K594" s="98"/>
      <c r="L594" s="61"/>
    </row>
    <row r="595" spans="1:12" x14ac:dyDescent="0.2">
      <c r="A595" s="123"/>
      <c r="B595" s="47"/>
      <c r="C595" s="75"/>
      <c r="D595" s="47"/>
      <c r="E595" s="47"/>
      <c r="F595" s="47"/>
      <c r="G595" s="47"/>
      <c r="H595" s="47"/>
      <c r="I595" s="47"/>
      <c r="J595" s="43"/>
      <c r="K595" s="98"/>
      <c r="L595" s="61"/>
    </row>
    <row r="596" spans="1:12" x14ac:dyDescent="0.2">
      <c r="A596" s="126" t="s">
        <v>87</v>
      </c>
      <c r="B596" s="55">
        <v>124</v>
      </c>
      <c r="C596" s="96">
        <f t="shared" si="147"/>
        <v>0.31745219016410231</v>
      </c>
      <c r="D596" s="55">
        <v>17</v>
      </c>
      <c r="E596" s="55">
        <v>107</v>
      </c>
      <c r="F596" s="80">
        <v>110.56666666666668</v>
      </c>
      <c r="G596" s="80">
        <v>6.2000000000000011</v>
      </c>
      <c r="H596" s="80">
        <v>7.2333333333333343</v>
      </c>
      <c r="I596" s="55">
        <v>23</v>
      </c>
      <c r="J596" s="50">
        <f t="shared" ref="J596" si="152">B596-I596</f>
        <v>101</v>
      </c>
      <c r="K596" s="98"/>
      <c r="L596" s="61"/>
    </row>
    <row r="597" spans="1:12" x14ac:dyDescent="0.2">
      <c r="A597" s="127"/>
      <c r="B597" s="47"/>
      <c r="C597" s="75"/>
      <c r="D597" s="47"/>
      <c r="E597" s="47"/>
      <c r="F597" s="47"/>
      <c r="G597" s="47"/>
      <c r="H597" s="47"/>
      <c r="I597" s="47"/>
      <c r="J597" s="43"/>
      <c r="K597" s="98"/>
      <c r="L597" s="61"/>
    </row>
    <row r="598" spans="1:12" x14ac:dyDescent="0.2">
      <c r="A598" s="124" t="s">
        <v>205</v>
      </c>
      <c r="B598" s="55">
        <v>124</v>
      </c>
      <c r="C598" s="96">
        <f t="shared" si="147"/>
        <v>0.31745219016410231</v>
      </c>
      <c r="D598" s="55">
        <v>17</v>
      </c>
      <c r="E598" s="55">
        <v>107</v>
      </c>
      <c r="F598" s="80">
        <v>110.56666666666668</v>
      </c>
      <c r="G598" s="80">
        <v>6.2000000000000011</v>
      </c>
      <c r="H598" s="80">
        <v>7.2333333333333343</v>
      </c>
      <c r="I598" s="55">
        <v>23</v>
      </c>
      <c r="J598" s="50">
        <f t="shared" ref="J598" si="153">B598-I598</f>
        <v>101</v>
      </c>
      <c r="K598" s="98"/>
      <c r="L598" s="61"/>
    </row>
    <row r="599" spans="1:12" x14ac:dyDescent="0.2">
      <c r="A599" s="124"/>
      <c r="B599" s="47"/>
      <c r="C599" s="75"/>
      <c r="D599" s="47"/>
      <c r="E599" s="47"/>
      <c r="F599" s="82"/>
      <c r="G599" s="82"/>
      <c r="H599" s="82"/>
      <c r="I599" s="47"/>
      <c r="J599" s="43"/>
      <c r="K599" s="98"/>
      <c r="L599" s="61"/>
    </row>
    <row r="600" spans="1:12" x14ac:dyDescent="0.2">
      <c r="A600" s="104" t="s">
        <v>266</v>
      </c>
      <c r="B600" s="47">
        <v>124</v>
      </c>
      <c r="C600" s="75">
        <f t="shared" si="147"/>
        <v>0.31745219016410231</v>
      </c>
      <c r="D600" s="47">
        <v>17</v>
      </c>
      <c r="E600" s="47">
        <v>107</v>
      </c>
      <c r="F600" s="82">
        <v>110.56666666666668</v>
      </c>
      <c r="G600" s="82">
        <v>6.2000000000000011</v>
      </c>
      <c r="H600" s="82">
        <v>7.2333333333333343</v>
      </c>
      <c r="I600" s="47">
        <v>23</v>
      </c>
      <c r="J600" s="43">
        <f t="shared" ref="J600" si="154">B600-I600</f>
        <v>101</v>
      </c>
      <c r="K600" s="98"/>
      <c r="L600" s="61"/>
    </row>
    <row r="601" spans="1:12" x14ac:dyDescent="0.2">
      <c r="A601" s="125"/>
      <c r="B601" s="47"/>
      <c r="C601" s="75"/>
      <c r="D601" s="47"/>
      <c r="E601" s="47"/>
      <c r="F601" s="82"/>
      <c r="G601" s="82"/>
      <c r="H601" s="82"/>
      <c r="I601" s="47"/>
      <c r="J601" s="43"/>
      <c r="K601" s="98"/>
      <c r="L601" s="61"/>
    </row>
    <row r="602" spans="1:12" x14ac:dyDescent="0.2">
      <c r="A602" s="106" t="s">
        <v>89</v>
      </c>
      <c r="B602" s="55">
        <v>46</v>
      </c>
      <c r="C602" s="96">
        <f t="shared" si="147"/>
        <v>0.11776452215765086</v>
      </c>
      <c r="D602" s="55">
        <v>12</v>
      </c>
      <c r="E602" s="55">
        <v>34</v>
      </c>
      <c r="F602" s="80">
        <v>8</v>
      </c>
      <c r="G602" s="85" t="s">
        <v>73</v>
      </c>
      <c r="H602" s="80">
        <v>38</v>
      </c>
      <c r="I602" s="85" t="s">
        <v>73</v>
      </c>
      <c r="J602" s="50">
        <f>B602</f>
        <v>46</v>
      </c>
      <c r="K602" s="98"/>
      <c r="L602" s="61"/>
    </row>
    <row r="603" spans="1:12" x14ac:dyDescent="0.2">
      <c r="A603" s="104"/>
      <c r="B603" s="47"/>
      <c r="C603" s="75"/>
      <c r="D603" s="47"/>
      <c r="E603" s="47"/>
      <c r="F603" s="82"/>
      <c r="G603" s="82"/>
      <c r="H603" s="82"/>
      <c r="I603" s="48"/>
      <c r="J603" s="43"/>
      <c r="K603" s="98"/>
      <c r="L603" s="61"/>
    </row>
    <row r="604" spans="1:12" x14ac:dyDescent="0.2">
      <c r="A604" s="106" t="s">
        <v>154</v>
      </c>
      <c r="B604" s="55">
        <v>46</v>
      </c>
      <c r="C604" s="96">
        <f t="shared" si="147"/>
        <v>0.11776452215765086</v>
      </c>
      <c r="D604" s="55">
        <v>12</v>
      </c>
      <c r="E604" s="55">
        <v>34</v>
      </c>
      <c r="F604" s="80">
        <v>8</v>
      </c>
      <c r="G604" s="85" t="s">
        <v>73</v>
      </c>
      <c r="H604" s="80">
        <v>38</v>
      </c>
      <c r="I604" s="85" t="s">
        <v>73</v>
      </c>
      <c r="J604" s="50">
        <f>B604</f>
        <v>46</v>
      </c>
      <c r="K604" s="98"/>
      <c r="L604" s="61"/>
    </row>
    <row r="605" spans="1:12" x14ac:dyDescent="0.2">
      <c r="A605" s="106"/>
      <c r="B605" s="55"/>
      <c r="C605" s="96"/>
      <c r="D605" s="55"/>
      <c r="E605" s="55"/>
      <c r="F605" s="80"/>
      <c r="G605" s="80"/>
      <c r="H605" s="80"/>
      <c r="I605" s="80"/>
      <c r="J605" s="50"/>
      <c r="K605" s="98"/>
      <c r="L605" s="61"/>
    </row>
    <row r="606" spans="1:12" x14ac:dyDescent="0.2">
      <c r="A606" s="104" t="s">
        <v>340</v>
      </c>
      <c r="B606" s="47">
        <v>46</v>
      </c>
      <c r="C606" s="75">
        <f t="shared" si="147"/>
        <v>0.11776452215765086</v>
      </c>
      <c r="D606" s="47">
        <v>12</v>
      </c>
      <c r="E606" s="47">
        <v>34</v>
      </c>
      <c r="F606" s="82">
        <v>8</v>
      </c>
      <c r="G606" s="84" t="s">
        <v>73</v>
      </c>
      <c r="H606" s="82">
        <v>38</v>
      </c>
      <c r="I606" s="84" t="s">
        <v>73</v>
      </c>
      <c r="J606" s="43">
        <f>B606</f>
        <v>46</v>
      </c>
      <c r="K606" s="98"/>
      <c r="L606" s="61"/>
    </row>
    <row r="607" spans="1:12" x14ac:dyDescent="0.2">
      <c r="A607" s="123"/>
      <c r="B607" s="47"/>
      <c r="C607" s="75"/>
      <c r="D607" s="47"/>
      <c r="E607" s="47"/>
      <c r="F607" s="47"/>
      <c r="G607" s="47"/>
      <c r="H607" s="47"/>
      <c r="I607" s="47"/>
      <c r="J607" s="43"/>
      <c r="K607" s="98"/>
      <c r="L607" s="61"/>
    </row>
    <row r="608" spans="1:12" x14ac:dyDescent="0.2">
      <c r="A608" s="106" t="s">
        <v>88</v>
      </c>
      <c r="B608" s="80">
        <v>112</v>
      </c>
      <c r="C608" s="96">
        <f t="shared" si="147"/>
        <v>0.28673101047080207</v>
      </c>
      <c r="D608" s="80">
        <v>55</v>
      </c>
      <c r="E608" s="80">
        <v>57</v>
      </c>
      <c r="F608" s="80">
        <v>75</v>
      </c>
      <c r="G608" s="80">
        <v>4</v>
      </c>
      <c r="H608" s="80">
        <v>33</v>
      </c>
      <c r="I608" s="80">
        <v>28</v>
      </c>
      <c r="J608" s="81">
        <v>84</v>
      </c>
      <c r="K608" s="98"/>
      <c r="L608" s="61"/>
    </row>
    <row r="609" spans="1:12" x14ac:dyDescent="0.2">
      <c r="A609" s="127"/>
      <c r="B609" s="47"/>
      <c r="C609" s="75"/>
      <c r="D609" s="47"/>
      <c r="E609" s="47"/>
      <c r="F609" s="47"/>
      <c r="G609" s="47"/>
      <c r="H609" s="47"/>
      <c r="I609" s="47"/>
      <c r="J609" s="43"/>
      <c r="K609" s="98"/>
      <c r="L609" s="61"/>
    </row>
    <row r="610" spans="1:12" x14ac:dyDescent="0.2">
      <c r="A610" s="124" t="s">
        <v>169</v>
      </c>
      <c r="B610" s="80">
        <v>112</v>
      </c>
      <c r="C610" s="96">
        <f t="shared" si="147"/>
        <v>0.28673101047080207</v>
      </c>
      <c r="D610" s="80">
        <v>55</v>
      </c>
      <c r="E610" s="80">
        <v>57</v>
      </c>
      <c r="F610" s="80">
        <v>75</v>
      </c>
      <c r="G610" s="80">
        <v>4</v>
      </c>
      <c r="H610" s="80">
        <v>33</v>
      </c>
      <c r="I610" s="80">
        <v>28</v>
      </c>
      <c r="J610" s="81">
        <v>84</v>
      </c>
      <c r="K610" s="98"/>
      <c r="L610" s="61"/>
    </row>
    <row r="611" spans="1:12" x14ac:dyDescent="0.2">
      <c r="A611" s="124"/>
      <c r="B611" s="80"/>
      <c r="C611" s="96"/>
      <c r="D611" s="80"/>
      <c r="E611" s="80"/>
      <c r="F611" s="80"/>
      <c r="G611" s="80"/>
      <c r="H611" s="80"/>
      <c r="I611" s="80"/>
      <c r="J611" s="81"/>
      <c r="K611" s="98"/>
      <c r="L611" s="61"/>
    </row>
    <row r="612" spans="1:12" x14ac:dyDescent="0.2">
      <c r="A612" s="104" t="s">
        <v>347</v>
      </c>
      <c r="B612" s="82">
        <v>112</v>
      </c>
      <c r="C612" s="75">
        <f t="shared" si="147"/>
        <v>0.28673101047080207</v>
      </c>
      <c r="D612" s="82">
        <v>55</v>
      </c>
      <c r="E612" s="82">
        <v>57</v>
      </c>
      <c r="F612" s="82">
        <v>75</v>
      </c>
      <c r="G612" s="82">
        <v>4</v>
      </c>
      <c r="H612" s="82">
        <v>33</v>
      </c>
      <c r="I612" s="82">
        <v>28</v>
      </c>
      <c r="J612" s="43">
        <f t="shared" ref="J612" si="155">B612-I612</f>
        <v>84</v>
      </c>
      <c r="K612" s="98"/>
      <c r="L612" s="61"/>
    </row>
    <row r="613" spans="1:12" x14ac:dyDescent="0.2">
      <c r="A613" s="76"/>
      <c r="B613" s="87"/>
      <c r="C613" s="87"/>
      <c r="D613" s="87"/>
      <c r="E613" s="87"/>
      <c r="F613" s="87"/>
      <c r="G613" s="87"/>
      <c r="H613" s="87"/>
      <c r="I613" s="87"/>
      <c r="J613" s="87"/>
      <c r="K613" s="98"/>
      <c r="L613" s="61"/>
    </row>
    <row r="614" spans="1:12" x14ac:dyDescent="0.2">
      <c r="A614" s="93"/>
      <c r="B614" s="5"/>
      <c r="C614" s="5"/>
      <c r="D614" s="5"/>
      <c r="E614" s="5"/>
      <c r="F614" s="5"/>
      <c r="G614" s="5"/>
      <c r="H614" s="5"/>
      <c r="I614" s="5"/>
      <c r="J614" s="5"/>
      <c r="K614" s="98"/>
      <c r="L614" s="61"/>
    </row>
    <row r="615" spans="1:12" x14ac:dyDescent="0.2">
      <c r="A615" s="93"/>
      <c r="B615" s="5"/>
      <c r="C615" s="5"/>
      <c r="D615" s="5"/>
      <c r="E615" s="5"/>
      <c r="F615" s="5"/>
      <c r="G615" s="5"/>
      <c r="H615" s="5"/>
      <c r="I615" s="5"/>
      <c r="J615" s="5"/>
      <c r="K615" s="98"/>
      <c r="L615" s="61"/>
    </row>
    <row r="616" spans="1:12" x14ac:dyDescent="0.2">
      <c r="A616" s="93"/>
      <c r="B616" s="5"/>
      <c r="C616" s="5"/>
      <c r="D616" s="5"/>
      <c r="E616" s="5"/>
      <c r="F616" s="5"/>
      <c r="G616" s="5"/>
      <c r="H616" s="5"/>
      <c r="I616" s="5"/>
      <c r="J616" s="5"/>
      <c r="K616" s="98"/>
      <c r="L616" s="61"/>
    </row>
    <row r="617" spans="1:12" x14ac:dyDescent="0.2">
      <c r="A617" s="93"/>
      <c r="B617" s="5"/>
      <c r="C617" s="5"/>
      <c r="D617" s="5"/>
      <c r="E617" s="5"/>
      <c r="F617" s="5"/>
      <c r="G617" s="5"/>
      <c r="H617" s="5"/>
      <c r="I617" s="5"/>
      <c r="J617" s="5"/>
      <c r="K617" s="98"/>
      <c r="L617" s="61"/>
    </row>
    <row r="618" spans="1:12" x14ac:dyDescent="0.2">
      <c r="A618" s="93"/>
      <c r="B618" s="5"/>
      <c r="C618" s="5"/>
      <c r="D618" s="5"/>
      <c r="E618" s="5"/>
      <c r="F618" s="5"/>
      <c r="G618" s="5"/>
      <c r="H618" s="5"/>
      <c r="I618" s="5"/>
      <c r="J618" s="5"/>
      <c r="K618" s="98"/>
      <c r="L618" s="61"/>
    </row>
    <row r="619" spans="1:12" x14ac:dyDescent="0.2">
      <c r="A619" s="93"/>
      <c r="B619" s="5"/>
      <c r="C619" s="5"/>
      <c r="D619" s="5"/>
      <c r="E619" s="5"/>
      <c r="F619" s="5"/>
      <c r="G619" s="5"/>
      <c r="H619" s="5"/>
      <c r="I619" s="5"/>
      <c r="J619" s="5"/>
      <c r="K619" s="98"/>
      <c r="L619" s="61"/>
    </row>
    <row r="620" spans="1:12" x14ac:dyDescent="0.2">
      <c r="A620" s="93"/>
      <c r="B620" s="5"/>
      <c r="C620" s="5"/>
      <c r="D620" s="5"/>
      <c r="E620" s="5"/>
      <c r="F620" s="5"/>
      <c r="G620" s="5"/>
      <c r="H620" s="5"/>
      <c r="I620" s="5"/>
      <c r="J620" s="5"/>
      <c r="K620" s="98"/>
      <c r="L620" s="61"/>
    </row>
    <row r="621" spans="1:12" x14ac:dyDescent="0.2">
      <c r="A621" s="93"/>
      <c r="B621" s="5"/>
      <c r="C621" s="5"/>
      <c r="D621" s="5"/>
      <c r="E621" s="5"/>
      <c r="F621" s="5"/>
      <c r="G621" s="5"/>
      <c r="H621" s="5"/>
      <c r="I621" s="5"/>
      <c r="J621" s="5"/>
      <c r="K621" s="98"/>
      <c r="L621" s="61"/>
    </row>
    <row r="622" spans="1:12" x14ac:dyDescent="0.2">
      <c r="A622" s="93"/>
      <c r="B622" s="5"/>
      <c r="C622" s="5"/>
      <c r="D622" s="5"/>
      <c r="E622" s="5"/>
      <c r="F622" s="5"/>
      <c r="G622" s="5"/>
      <c r="H622" s="5"/>
      <c r="I622" s="5"/>
      <c r="J622" s="5"/>
      <c r="K622" s="98"/>
      <c r="L622" s="61"/>
    </row>
    <row r="623" spans="1:12" x14ac:dyDescent="0.2">
      <c r="A623" s="93"/>
      <c r="B623" s="5"/>
      <c r="C623" s="5"/>
      <c r="D623" s="5"/>
      <c r="E623" s="5"/>
      <c r="F623" s="5"/>
      <c r="G623" s="5"/>
      <c r="H623" s="5"/>
      <c r="I623" s="5"/>
      <c r="J623" s="5"/>
      <c r="K623" s="98"/>
      <c r="L623" s="61"/>
    </row>
    <row r="624" spans="1:12" x14ac:dyDescent="0.2">
      <c r="A624" s="93"/>
      <c r="B624" s="5"/>
      <c r="C624" s="5"/>
      <c r="D624" s="5"/>
      <c r="E624" s="5"/>
      <c r="F624" s="5"/>
      <c r="G624" s="5"/>
      <c r="H624" s="5"/>
      <c r="I624" s="5"/>
      <c r="J624" s="5"/>
      <c r="K624" s="98"/>
      <c r="L624" s="61"/>
    </row>
    <row r="625" spans="1:12" x14ac:dyDescent="0.2">
      <c r="A625" s="93"/>
      <c r="B625" s="5"/>
      <c r="C625" s="5"/>
      <c r="D625" s="5"/>
      <c r="E625" s="5"/>
      <c r="F625" s="5"/>
      <c r="G625" s="5"/>
      <c r="H625" s="5"/>
      <c r="I625" s="5"/>
      <c r="J625" s="5"/>
      <c r="K625" s="98"/>
      <c r="L625" s="61"/>
    </row>
    <row r="626" spans="1:12" x14ac:dyDescent="0.2">
      <c r="A626" s="93"/>
      <c r="B626" s="5"/>
      <c r="C626" s="5"/>
      <c r="D626" s="5"/>
      <c r="E626" s="5"/>
      <c r="F626" s="5"/>
      <c r="G626" s="5"/>
      <c r="H626" s="5"/>
      <c r="I626" s="5"/>
      <c r="J626" s="5"/>
      <c r="K626" s="98"/>
      <c r="L626" s="61"/>
    </row>
    <row r="627" spans="1:12" x14ac:dyDescent="0.2">
      <c r="A627" s="93"/>
      <c r="B627" s="5"/>
      <c r="C627" s="5"/>
      <c r="D627" s="5"/>
      <c r="E627" s="5"/>
      <c r="F627" s="5"/>
      <c r="G627" s="5"/>
      <c r="H627" s="5"/>
      <c r="I627" s="5"/>
      <c r="J627" s="5"/>
      <c r="K627" s="98"/>
      <c r="L627" s="61"/>
    </row>
    <row r="628" spans="1:12" x14ac:dyDescent="0.2">
      <c r="A628" s="93"/>
      <c r="B628" s="5"/>
      <c r="C628" s="5"/>
      <c r="D628" s="5"/>
      <c r="E628" s="5"/>
      <c r="F628" s="5"/>
      <c r="G628" s="5"/>
      <c r="H628" s="5"/>
      <c r="I628" s="5"/>
      <c r="J628" s="5"/>
      <c r="K628" s="98"/>
      <c r="L628" s="61"/>
    </row>
    <row r="629" spans="1:12" x14ac:dyDescent="0.2">
      <c r="A629" s="93"/>
      <c r="B629" s="5"/>
      <c r="C629" s="5"/>
      <c r="D629" s="5"/>
      <c r="E629" s="5"/>
      <c r="F629" s="5"/>
      <c r="G629" s="5"/>
      <c r="H629" s="5"/>
      <c r="I629" s="5"/>
      <c r="J629" s="5"/>
      <c r="K629" s="98"/>
      <c r="L629" s="61"/>
    </row>
    <row r="630" spans="1:12" x14ac:dyDescent="0.2">
      <c r="A630" s="93"/>
      <c r="B630" s="5"/>
      <c r="C630" s="5"/>
      <c r="D630" s="5"/>
      <c r="E630" s="5"/>
      <c r="F630" s="5"/>
      <c r="G630" s="5"/>
      <c r="H630" s="5"/>
      <c r="I630" s="5"/>
      <c r="J630" s="5"/>
      <c r="K630" s="98"/>
      <c r="L630" s="61"/>
    </row>
    <row r="631" spans="1:12" x14ac:dyDescent="0.2">
      <c r="A631" s="93"/>
      <c r="B631" s="5"/>
      <c r="C631" s="5"/>
      <c r="D631" s="5"/>
      <c r="E631" s="5"/>
      <c r="F631" s="5"/>
      <c r="G631" s="5"/>
      <c r="H631" s="5"/>
      <c r="I631" s="5"/>
      <c r="J631" s="5"/>
      <c r="K631" s="98"/>
      <c r="L631" s="61"/>
    </row>
    <row r="632" spans="1:12" x14ac:dyDescent="0.2">
      <c r="A632" s="93"/>
      <c r="B632" s="5"/>
      <c r="C632" s="5"/>
      <c r="D632" s="5"/>
      <c r="E632" s="5"/>
      <c r="F632" s="5"/>
      <c r="G632" s="5"/>
      <c r="H632" s="5"/>
      <c r="I632" s="5"/>
      <c r="J632" s="5"/>
      <c r="K632" s="98"/>
      <c r="L632" s="61"/>
    </row>
    <row r="633" spans="1:12" x14ac:dyDescent="0.2">
      <c r="A633" s="93"/>
      <c r="B633" s="5"/>
      <c r="C633" s="5"/>
      <c r="D633" s="5"/>
      <c r="E633" s="5"/>
      <c r="F633" s="5"/>
      <c r="G633" s="5"/>
      <c r="H633" s="5"/>
      <c r="I633" s="5"/>
      <c r="J633" s="5"/>
      <c r="K633" s="98"/>
      <c r="L633" s="61"/>
    </row>
    <row r="634" spans="1:12" x14ac:dyDescent="0.2">
      <c r="A634" s="93"/>
      <c r="B634" s="5"/>
      <c r="C634" s="5"/>
      <c r="D634" s="5"/>
      <c r="E634" s="5"/>
      <c r="F634" s="5"/>
      <c r="G634" s="5"/>
      <c r="H634" s="5"/>
      <c r="I634" s="5"/>
      <c r="J634" s="5"/>
      <c r="K634" s="98"/>
      <c r="L634" s="61"/>
    </row>
    <row r="635" spans="1:12" x14ac:dyDescent="0.2">
      <c r="A635" s="93"/>
      <c r="B635" s="5"/>
      <c r="C635" s="5"/>
      <c r="D635" s="5"/>
      <c r="E635" s="5"/>
      <c r="F635" s="5"/>
      <c r="G635" s="5"/>
      <c r="H635" s="5"/>
      <c r="I635" s="5"/>
      <c r="J635" s="5"/>
      <c r="K635" s="98"/>
      <c r="L635" s="61"/>
    </row>
    <row r="636" spans="1:12" x14ac:dyDescent="0.2">
      <c r="A636" s="93"/>
      <c r="B636" s="5"/>
      <c r="C636" s="5"/>
      <c r="D636" s="5"/>
      <c r="E636" s="5"/>
      <c r="F636" s="5"/>
      <c r="G636" s="5"/>
      <c r="H636" s="5"/>
      <c r="I636" s="5"/>
      <c r="J636" s="5"/>
      <c r="K636" s="98"/>
      <c r="L636" s="61"/>
    </row>
    <row r="637" spans="1:12" x14ac:dyDescent="0.2">
      <c r="A637" s="93"/>
      <c r="B637" s="5"/>
      <c r="C637" s="5"/>
      <c r="D637" s="5"/>
      <c r="E637" s="5"/>
      <c r="F637" s="5"/>
      <c r="G637" s="5"/>
      <c r="H637" s="5"/>
      <c r="I637" s="5"/>
      <c r="J637" s="5"/>
      <c r="K637" s="98"/>
      <c r="L637" s="61"/>
    </row>
    <row r="638" spans="1:12" x14ac:dyDescent="0.2">
      <c r="A638" s="93"/>
      <c r="B638" s="5"/>
      <c r="C638" s="5"/>
      <c r="D638" s="5"/>
      <c r="E638" s="5"/>
      <c r="F638" s="5"/>
      <c r="G638" s="5"/>
      <c r="H638" s="5"/>
      <c r="I638" s="5"/>
      <c r="J638" s="5"/>
      <c r="K638" s="98"/>
      <c r="L638" s="61"/>
    </row>
    <row r="639" spans="1:12" x14ac:dyDescent="0.2">
      <c r="A639" s="93"/>
      <c r="B639" s="5"/>
      <c r="C639" s="5"/>
      <c r="D639" s="5"/>
      <c r="E639" s="5"/>
      <c r="F639" s="5"/>
      <c r="G639" s="5"/>
      <c r="H639" s="5"/>
      <c r="I639" s="5"/>
      <c r="J639" s="5"/>
      <c r="K639" s="98"/>
      <c r="L639" s="61"/>
    </row>
    <row r="640" spans="1:12" x14ac:dyDescent="0.2">
      <c r="A640" s="93"/>
      <c r="B640" s="5"/>
      <c r="C640" s="5"/>
      <c r="D640" s="5"/>
      <c r="E640" s="5"/>
      <c r="F640" s="5"/>
      <c r="G640" s="5"/>
      <c r="H640" s="5"/>
      <c r="I640" s="5"/>
      <c r="J640" s="5"/>
      <c r="K640" s="98"/>
      <c r="L640" s="61"/>
    </row>
    <row r="641" spans="1:12" x14ac:dyDescent="0.2">
      <c r="A641" s="93"/>
      <c r="B641" s="5"/>
      <c r="C641" s="5"/>
      <c r="D641" s="5"/>
      <c r="E641" s="5"/>
      <c r="F641" s="5"/>
      <c r="G641" s="5"/>
      <c r="H641" s="5"/>
      <c r="I641" s="5"/>
      <c r="J641" s="5"/>
      <c r="K641" s="98"/>
      <c r="L641" s="61"/>
    </row>
    <row r="642" spans="1:12" x14ac:dyDescent="0.2">
      <c r="A642" s="93"/>
      <c r="B642" s="5"/>
      <c r="C642" s="5"/>
      <c r="D642" s="5"/>
      <c r="E642" s="5"/>
      <c r="F642" s="5"/>
      <c r="G642" s="5"/>
      <c r="H642" s="5"/>
      <c r="I642" s="5"/>
      <c r="J642" s="5"/>
      <c r="K642" s="98"/>
      <c r="L642" s="61"/>
    </row>
    <row r="643" spans="1:12" x14ac:dyDescent="0.2">
      <c r="A643" s="93"/>
      <c r="B643" s="5"/>
      <c r="C643" s="5"/>
      <c r="D643" s="5"/>
      <c r="E643" s="5"/>
      <c r="F643" s="5"/>
      <c r="G643" s="5"/>
      <c r="H643" s="5"/>
      <c r="I643" s="5"/>
      <c r="J643" s="5"/>
      <c r="K643" s="98"/>
      <c r="L643" s="61"/>
    </row>
    <row r="644" spans="1:12" x14ac:dyDescent="0.2">
      <c r="A644" s="93"/>
      <c r="B644" s="5"/>
      <c r="C644" s="5"/>
      <c r="D644" s="5"/>
      <c r="E644" s="5"/>
      <c r="F644" s="5"/>
      <c r="G644" s="5"/>
      <c r="H644" s="5"/>
      <c r="I644" s="5"/>
      <c r="J644" s="5"/>
      <c r="K644" s="98"/>
      <c r="L644" s="61"/>
    </row>
    <row r="645" spans="1:12" x14ac:dyDescent="0.2">
      <c r="A645" s="142" t="s">
        <v>326</v>
      </c>
      <c r="B645" s="142"/>
      <c r="C645" s="142"/>
      <c r="D645" s="142"/>
      <c r="E645" s="142"/>
      <c r="F645" s="142"/>
      <c r="G645" s="142"/>
      <c r="H645" s="142"/>
      <c r="I645" s="142"/>
      <c r="J645" s="142"/>
      <c r="K645" s="98"/>
      <c r="L645" s="61"/>
    </row>
    <row r="646" spans="1:12" x14ac:dyDescent="0.2">
      <c r="A646" s="142" t="s">
        <v>338</v>
      </c>
      <c r="B646" s="142"/>
      <c r="C646" s="142"/>
      <c r="D646" s="142"/>
      <c r="E646" s="142"/>
      <c r="F646" s="142"/>
      <c r="G646" s="142"/>
      <c r="H646" s="142"/>
      <c r="I646" s="142"/>
      <c r="J646" s="142"/>
      <c r="K646" s="98"/>
      <c r="L646" s="61"/>
    </row>
    <row r="647" spans="1:12" x14ac:dyDescent="0.2">
      <c r="A647" s="143" t="s">
        <v>7</v>
      </c>
      <c r="B647" s="143"/>
      <c r="C647" s="143"/>
      <c r="D647" s="143"/>
      <c r="E647" s="143"/>
      <c r="F647" s="143"/>
      <c r="G647" s="143"/>
      <c r="H647" s="143"/>
      <c r="I647" s="143"/>
      <c r="J647" s="143"/>
      <c r="K647" s="98"/>
      <c r="L647" s="61"/>
    </row>
    <row r="648" spans="1:12" ht="15.75" thickBot="1" x14ac:dyDescent="0.25">
      <c r="A648" s="112"/>
      <c r="B648" s="112"/>
      <c r="C648" s="112"/>
      <c r="D648" s="112"/>
      <c r="E648" s="112"/>
      <c r="F648" s="112"/>
      <c r="G648" s="112"/>
      <c r="H648" s="112"/>
      <c r="I648" s="5"/>
      <c r="J648" s="23"/>
      <c r="K648" s="98"/>
      <c r="L648" s="61"/>
    </row>
    <row r="649" spans="1:12" ht="15.75" thickTop="1" x14ac:dyDescent="0.2">
      <c r="A649" s="26"/>
      <c r="B649" s="27"/>
      <c r="C649" s="28"/>
      <c r="D649" s="27"/>
      <c r="E649" s="28"/>
      <c r="F649" s="27"/>
      <c r="G649" s="28"/>
      <c r="H649" s="28"/>
      <c r="I649" s="29"/>
      <c r="J649" s="100"/>
      <c r="K649" s="98"/>
      <c r="L649" s="61"/>
    </row>
    <row r="650" spans="1:12" x14ac:dyDescent="0.2">
      <c r="A650" s="30"/>
      <c r="B650" s="31" t="s">
        <v>32</v>
      </c>
      <c r="C650" s="32"/>
      <c r="D650" s="31" t="s">
        <v>33</v>
      </c>
      <c r="E650" s="32"/>
      <c r="F650" s="31" t="s">
        <v>34</v>
      </c>
      <c r="G650" s="33"/>
      <c r="H650" s="33"/>
      <c r="I650" s="31" t="s">
        <v>327</v>
      </c>
      <c r="J650" s="33"/>
      <c r="K650" s="98"/>
      <c r="L650" s="61"/>
    </row>
    <row r="651" spans="1:12" x14ac:dyDescent="0.2">
      <c r="A651" s="34" t="s">
        <v>161</v>
      </c>
      <c r="B651" s="35"/>
      <c r="C651" s="35"/>
      <c r="D651" s="35"/>
      <c r="E651" s="35"/>
      <c r="F651" s="35"/>
      <c r="G651" s="35"/>
      <c r="H651" s="35"/>
      <c r="I651" s="36"/>
      <c r="J651" s="37"/>
      <c r="K651" s="98"/>
      <c r="L651" s="61"/>
    </row>
    <row r="652" spans="1:12" x14ac:dyDescent="0.2">
      <c r="A652" s="34"/>
      <c r="B652" s="38" t="s">
        <v>58</v>
      </c>
      <c r="C652" s="38" t="s">
        <v>59</v>
      </c>
      <c r="D652" s="38" t="s">
        <v>60</v>
      </c>
      <c r="E652" s="38" t="s">
        <v>61</v>
      </c>
      <c r="F652" s="38" t="s">
        <v>62</v>
      </c>
      <c r="G652" s="38" t="s">
        <v>63</v>
      </c>
      <c r="H652" s="38" t="s">
        <v>64</v>
      </c>
      <c r="I652" s="39" t="s">
        <v>328</v>
      </c>
      <c r="J652" s="101"/>
      <c r="K652" s="98"/>
      <c r="L652" s="61"/>
    </row>
    <row r="653" spans="1:12" x14ac:dyDescent="0.2">
      <c r="A653" s="30"/>
      <c r="B653" s="40"/>
      <c r="C653" s="40"/>
      <c r="D653" s="40"/>
      <c r="E653" s="40"/>
      <c r="F653" s="40"/>
      <c r="G653" s="40"/>
      <c r="H653" s="41"/>
      <c r="I653" s="42" t="s">
        <v>329</v>
      </c>
      <c r="J653" s="33" t="s">
        <v>330</v>
      </c>
      <c r="K653" s="98"/>
      <c r="L653" s="61"/>
    </row>
    <row r="654" spans="1:12" x14ac:dyDescent="0.2">
      <c r="A654" s="121"/>
      <c r="B654" s="11"/>
      <c r="C654" s="11"/>
      <c r="D654" s="11"/>
      <c r="E654" s="11"/>
      <c r="F654" s="11"/>
      <c r="G654" s="11"/>
      <c r="H654" s="11"/>
      <c r="I654" s="25"/>
      <c r="J654" s="24"/>
      <c r="K654" s="98"/>
      <c r="L654" s="61"/>
    </row>
    <row r="655" spans="1:12" x14ac:dyDescent="0.2">
      <c r="A655" s="129" t="s">
        <v>5</v>
      </c>
      <c r="B655" s="86">
        <f>B658+B669+B677+B688+B692+B698+B702+B706+B710+B722</f>
        <v>5791</v>
      </c>
      <c r="C655" s="66">
        <f t="shared" ref="C655:C713" si="156">(B655/$B$10)*100</f>
        <v>14.825529300325133</v>
      </c>
      <c r="D655" s="86">
        <f>D658+D669+D677+D688+D692+D698+D702+D706+D710+D722</f>
        <v>1622</v>
      </c>
      <c r="E655" s="86">
        <f>E658+E669+E677+E688+E692+E698+E702+E706+E710+E722</f>
        <v>4169</v>
      </c>
      <c r="F655" s="86">
        <f>F658+F669+F677+F688+F692+F698+F702+F706+F710+F722</f>
        <v>3608</v>
      </c>
      <c r="G655" s="86">
        <f>G658+G669+G677+G692+G698+G710+G722</f>
        <v>267</v>
      </c>
      <c r="H655" s="86">
        <f>H658+H669+H677+H688+H692+H698+H702+H706+H710+H722</f>
        <v>1916</v>
      </c>
      <c r="I655" s="86">
        <f>I658+I669+I677+I688+I692+I698+I702+I706+I710+I722</f>
        <v>893</v>
      </c>
      <c r="J655" s="60">
        <f>J658+J669+J677+J688+J692+J698+J702+J706+J710+J722</f>
        <v>4898</v>
      </c>
      <c r="K655" s="98"/>
      <c r="L655" s="61"/>
    </row>
    <row r="656" spans="1:12" x14ac:dyDescent="0.2">
      <c r="A656" s="123"/>
      <c r="B656" s="47"/>
      <c r="C656" s="69"/>
      <c r="D656" s="47"/>
      <c r="E656" s="47"/>
      <c r="F656" s="47"/>
      <c r="G656" s="47"/>
      <c r="H656" s="47"/>
      <c r="I656" s="47"/>
      <c r="J656" s="43"/>
      <c r="K656" s="98"/>
      <c r="L656" s="61"/>
    </row>
    <row r="657" spans="1:12" x14ac:dyDescent="0.2">
      <c r="A657" s="126" t="s">
        <v>68</v>
      </c>
      <c r="B657" s="47"/>
      <c r="C657" s="69"/>
      <c r="D657" s="47"/>
      <c r="E657" s="47"/>
      <c r="F657" s="47"/>
      <c r="G657" s="47"/>
      <c r="H657" s="47"/>
      <c r="I657" s="47"/>
      <c r="J657" s="43"/>
      <c r="K657" s="98"/>
      <c r="L657" s="61"/>
    </row>
    <row r="658" spans="1:12" x14ac:dyDescent="0.2">
      <c r="A658" s="126" t="s">
        <v>6</v>
      </c>
      <c r="B658" s="80">
        <f>B660+B666</f>
        <v>1976</v>
      </c>
      <c r="C658" s="96">
        <f t="shared" si="156"/>
        <v>5.0587542561634367</v>
      </c>
      <c r="D658" s="80">
        <f t="shared" ref="D658:J658" si="157">D660+D666</f>
        <v>536</v>
      </c>
      <c r="E658" s="80">
        <f t="shared" si="157"/>
        <v>1440</v>
      </c>
      <c r="F658" s="80">
        <f t="shared" si="157"/>
        <v>1226</v>
      </c>
      <c r="G658" s="80">
        <f t="shared" si="157"/>
        <v>116</v>
      </c>
      <c r="H658" s="80">
        <f t="shared" si="157"/>
        <v>634</v>
      </c>
      <c r="I658" s="80">
        <f t="shared" si="157"/>
        <v>376</v>
      </c>
      <c r="J658" s="81">
        <f t="shared" si="157"/>
        <v>1600</v>
      </c>
      <c r="K658" s="98"/>
      <c r="L658" s="61"/>
    </row>
    <row r="659" spans="1:12" x14ac:dyDescent="0.2">
      <c r="A659" s="125"/>
      <c r="B659" s="47"/>
      <c r="C659" s="75"/>
      <c r="D659" s="47"/>
      <c r="E659" s="47"/>
      <c r="F659" s="47"/>
      <c r="G659" s="47"/>
      <c r="H659" s="47"/>
      <c r="I659" s="47"/>
      <c r="J659" s="43"/>
      <c r="K659" s="98"/>
      <c r="L659" s="61"/>
    </row>
    <row r="660" spans="1:12" x14ac:dyDescent="0.2">
      <c r="A660" s="124" t="s">
        <v>159</v>
      </c>
      <c r="B660" s="80">
        <f>SUM(B661:B664)</f>
        <v>1221</v>
      </c>
      <c r="C660" s="96">
        <f t="shared" si="156"/>
        <v>3.1258800337932975</v>
      </c>
      <c r="D660" s="80">
        <f t="shared" ref="D660:J660" si="158">SUM(D661:D664)</f>
        <v>299</v>
      </c>
      <c r="E660" s="80">
        <f t="shared" si="158"/>
        <v>922</v>
      </c>
      <c r="F660" s="80">
        <f t="shared" si="158"/>
        <v>875</v>
      </c>
      <c r="G660" s="80">
        <f t="shared" si="158"/>
        <v>13</v>
      </c>
      <c r="H660" s="80">
        <f t="shared" si="158"/>
        <v>333</v>
      </c>
      <c r="I660" s="80">
        <f t="shared" si="158"/>
        <v>266</v>
      </c>
      <c r="J660" s="81">
        <f t="shared" si="158"/>
        <v>955</v>
      </c>
      <c r="K660" s="98"/>
      <c r="L660" s="61"/>
    </row>
    <row r="661" spans="1:12" x14ac:dyDescent="0.2">
      <c r="A661" s="104" t="s">
        <v>219</v>
      </c>
      <c r="B661" s="47">
        <v>306</v>
      </c>
      <c r="C661" s="75">
        <f t="shared" si="156"/>
        <v>0.78339008217915562</v>
      </c>
      <c r="D661" s="47">
        <v>112</v>
      </c>
      <c r="E661" s="47">
        <v>194</v>
      </c>
      <c r="F661" s="82">
        <v>168</v>
      </c>
      <c r="G661" s="82">
        <v>2</v>
      </c>
      <c r="H661" s="82">
        <v>136</v>
      </c>
      <c r="I661" s="47">
        <v>72</v>
      </c>
      <c r="J661" s="43">
        <f>B661-I661</f>
        <v>234</v>
      </c>
      <c r="K661" s="98"/>
      <c r="L661" s="61"/>
    </row>
    <row r="662" spans="1:12" x14ac:dyDescent="0.2">
      <c r="A662" s="104" t="s">
        <v>220</v>
      </c>
      <c r="B662" s="47">
        <v>458</v>
      </c>
      <c r="C662" s="75">
        <f t="shared" si="156"/>
        <v>1.1725250249609585</v>
      </c>
      <c r="D662" s="47">
        <v>70</v>
      </c>
      <c r="E662" s="47">
        <v>388</v>
      </c>
      <c r="F662" s="82">
        <v>262</v>
      </c>
      <c r="G662" s="82">
        <v>9</v>
      </c>
      <c r="H662" s="82">
        <v>187</v>
      </c>
      <c r="I662" s="47">
        <v>102</v>
      </c>
      <c r="J662" s="43">
        <f>B662-I662</f>
        <v>356</v>
      </c>
      <c r="K662" s="98"/>
      <c r="L662" s="61"/>
    </row>
    <row r="663" spans="1:12" x14ac:dyDescent="0.2">
      <c r="A663" s="104" t="s">
        <v>268</v>
      </c>
      <c r="B663" s="47">
        <v>267</v>
      </c>
      <c r="C663" s="75">
        <f t="shared" si="156"/>
        <v>0.68354624817593002</v>
      </c>
      <c r="D663" s="47">
        <v>67</v>
      </c>
      <c r="E663" s="47">
        <v>200</v>
      </c>
      <c r="F663" s="82">
        <v>259</v>
      </c>
      <c r="G663" s="82">
        <v>1</v>
      </c>
      <c r="H663" s="82">
        <v>7</v>
      </c>
      <c r="I663" s="47">
        <v>52</v>
      </c>
      <c r="J663" s="43">
        <f>B663-I663</f>
        <v>215</v>
      </c>
      <c r="K663" s="98"/>
      <c r="L663" s="61"/>
    </row>
    <row r="664" spans="1:12" x14ac:dyDescent="0.2">
      <c r="A664" s="104" t="s">
        <v>360</v>
      </c>
      <c r="B664" s="47">
        <v>190</v>
      </c>
      <c r="C664" s="75">
        <f t="shared" si="156"/>
        <v>0.48641867847725356</v>
      </c>
      <c r="D664" s="47">
        <v>50</v>
      </c>
      <c r="E664" s="47">
        <v>140</v>
      </c>
      <c r="F664" s="82">
        <v>186</v>
      </c>
      <c r="G664" s="82">
        <v>1</v>
      </c>
      <c r="H664" s="82">
        <v>3</v>
      </c>
      <c r="I664" s="47">
        <v>40</v>
      </c>
      <c r="J664" s="43">
        <f>B664-I664</f>
        <v>150</v>
      </c>
      <c r="K664" s="98"/>
      <c r="L664" s="61"/>
    </row>
    <row r="665" spans="1:12" x14ac:dyDescent="0.2">
      <c r="A665" s="123"/>
      <c r="B665" s="47"/>
      <c r="C665" s="75"/>
      <c r="D665" s="47"/>
      <c r="E665" s="47"/>
      <c r="F665" s="47"/>
      <c r="G665" s="47"/>
      <c r="H665" s="47"/>
      <c r="I665" s="47"/>
      <c r="J665" s="43"/>
      <c r="K665" s="98"/>
      <c r="L665" s="61"/>
    </row>
    <row r="666" spans="1:12" x14ac:dyDescent="0.2">
      <c r="A666" s="124" t="s">
        <v>160</v>
      </c>
      <c r="B666" s="55">
        <v>755</v>
      </c>
      <c r="C666" s="96">
        <f t="shared" si="156"/>
        <v>1.932874222370139</v>
      </c>
      <c r="D666" s="55">
        <v>237</v>
      </c>
      <c r="E666" s="55">
        <v>518</v>
      </c>
      <c r="F666" s="80">
        <v>351</v>
      </c>
      <c r="G666" s="80">
        <v>103</v>
      </c>
      <c r="H666" s="80">
        <v>301</v>
      </c>
      <c r="I666" s="55">
        <v>110</v>
      </c>
      <c r="J666" s="50">
        <f>B666-I666</f>
        <v>645</v>
      </c>
      <c r="K666" s="98"/>
      <c r="L666" s="61"/>
    </row>
    <row r="667" spans="1:12" x14ac:dyDescent="0.2">
      <c r="A667" s="104" t="s">
        <v>232</v>
      </c>
      <c r="B667" s="47">
        <v>755</v>
      </c>
      <c r="C667" s="75">
        <f t="shared" si="156"/>
        <v>1.932874222370139</v>
      </c>
      <c r="D667" s="47">
        <v>237</v>
      </c>
      <c r="E667" s="47">
        <v>518</v>
      </c>
      <c r="F667" s="82">
        <v>351</v>
      </c>
      <c r="G667" s="82">
        <v>103</v>
      </c>
      <c r="H667" s="82">
        <v>301</v>
      </c>
      <c r="I667" s="47">
        <v>110</v>
      </c>
      <c r="J667" s="43">
        <f>B667-I667</f>
        <v>645</v>
      </c>
      <c r="K667" s="98"/>
      <c r="L667" s="61"/>
    </row>
    <row r="668" spans="1:12" x14ac:dyDescent="0.2">
      <c r="A668" s="123"/>
      <c r="B668" s="47"/>
      <c r="C668" s="75"/>
      <c r="D668" s="47"/>
      <c r="E668" s="47"/>
      <c r="F668" s="82"/>
      <c r="G668" s="82"/>
      <c r="H668" s="82"/>
      <c r="I668" s="47"/>
      <c r="J668" s="43"/>
      <c r="K668" s="98"/>
      <c r="L668" s="61"/>
    </row>
    <row r="669" spans="1:12" x14ac:dyDescent="0.2">
      <c r="A669" s="126" t="s">
        <v>51</v>
      </c>
      <c r="B669" s="80">
        <f>B671</f>
        <v>297</v>
      </c>
      <c r="C669" s="96">
        <f t="shared" si="156"/>
        <v>0.7603491974091805</v>
      </c>
      <c r="D669" s="80">
        <f t="shared" ref="D669:J669" si="159">D671</f>
        <v>73</v>
      </c>
      <c r="E669" s="80">
        <f t="shared" si="159"/>
        <v>224</v>
      </c>
      <c r="F669" s="80">
        <f t="shared" si="159"/>
        <v>90</v>
      </c>
      <c r="G669" s="80">
        <f t="shared" si="159"/>
        <v>3</v>
      </c>
      <c r="H669" s="80">
        <f t="shared" si="159"/>
        <v>204</v>
      </c>
      <c r="I669" s="80">
        <f t="shared" si="159"/>
        <v>37</v>
      </c>
      <c r="J669" s="81">
        <f t="shared" si="159"/>
        <v>260</v>
      </c>
      <c r="K669" s="98"/>
      <c r="L669" s="61"/>
    </row>
    <row r="670" spans="1:12" x14ac:dyDescent="0.2">
      <c r="A670" s="127"/>
      <c r="B670" s="47"/>
      <c r="C670" s="75"/>
      <c r="D670" s="47"/>
      <c r="E670" s="47"/>
      <c r="F670" s="82"/>
      <c r="G670" s="82"/>
      <c r="H670" s="82"/>
      <c r="I670" s="47"/>
      <c r="J670" s="43"/>
      <c r="K670" s="98"/>
      <c r="L670" s="61"/>
    </row>
    <row r="671" spans="1:12" x14ac:dyDescent="0.2">
      <c r="A671" s="124" t="s">
        <v>176</v>
      </c>
      <c r="B671" s="80">
        <f>SUM(B672:B675)</f>
        <v>297</v>
      </c>
      <c r="C671" s="96">
        <f t="shared" si="156"/>
        <v>0.7603491974091805</v>
      </c>
      <c r="D671" s="80">
        <f t="shared" ref="D671:J671" si="160">SUM(D672:D675)</f>
        <v>73</v>
      </c>
      <c r="E671" s="80">
        <f t="shared" si="160"/>
        <v>224</v>
      </c>
      <c r="F671" s="80">
        <f t="shared" si="160"/>
        <v>90</v>
      </c>
      <c r="G671" s="80">
        <f t="shared" si="160"/>
        <v>3</v>
      </c>
      <c r="H671" s="80">
        <f t="shared" si="160"/>
        <v>204</v>
      </c>
      <c r="I671" s="80">
        <f t="shared" si="160"/>
        <v>37</v>
      </c>
      <c r="J671" s="81">
        <f t="shared" si="160"/>
        <v>260</v>
      </c>
      <c r="K671" s="98"/>
      <c r="L671" s="61"/>
    </row>
    <row r="672" spans="1:12" x14ac:dyDescent="0.2">
      <c r="A672" s="104" t="s">
        <v>316</v>
      </c>
      <c r="B672" s="47">
        <v>170</v>
      </c>
      <c r="C672" s="75">
        <f t="shared" si="156"/>
        <v>0.43521671232175313</v>
      </c>
      <c r="D672" s="47">
        <v>60</v>
      </c>
      <c r="E672" s="47">
        <v>110</v>
      </c>
      <c r="F672" s="82">
        <v>56</v>
      </c>
      <c r="G672" s="82">
        <v>2</v>
      </c>
      <c r="H672" s="82">
        <v>112</v>
      </c>
      <c r="I672" s="47">
        <v>18</v>
      </c>
      <c r="J672" s="43">
        <f>B672-I672</f>
        <v>152</v>
      </c>
      <c r="K672" s="98"/>
      <c r="L672" s="61"/>
    </row>
    <row r="673" spans="1:12" x14ac:dyDescent="0.2">
      <c r="A673" s="104" t="s">
        <v>315</v>
      </c>
      <c r="B673" s="47">
        <v>111</v>
      </c>
      <c r="C673" s="75">
        <f t="shared" si="156"/>
        <v>0.28417091216302703</v>
      </c>
      <c r="D673" s="47">
        <v>13</v>
      </c>
      <c r="E673" s="47">
        <v>98</v>
      </c>
      <c r="F673" s="82">
        <v>20</v>
      </c>
      <c r="G673" s="82">
        <v>1</v>
      </c>
      <c r="H673" s="82">
        <v>90</v>
      </c>
      <c r="I673" s="47">
        <v>19</v>
      </c>
      <c r="J673" s="43">
        <f>B673-I673</f>
        <v>92</v>
      </c>
      <c r="K673" s="98"/>
      <c r="L673" s="61"/>
    </row>
    <row r="674" spans="1:12" x14ac:dyDescent="0.2">
      <c r="A674" s="104" t="s">
        <v>314</v>
      </c>
      <c r="B674" s="47"/>
      <c r="C674" s="75"/>
      <c r="D674" s="47"/>
      <c r="E674" s="47"/>
      <c r="F674" s="47"/>
      <c r="G674" s="47"/>
      <c r="H674" s="47"/>
      <c r="I674" s="47"/>
      <c r="J674" s="43"/>
      <c r="K674" s="98"/>
      <c r="L674" s="61"/>
    </row>
    <row r="675" spans="1:12" x14ac:dyDescent="0.2">
      <c r="A675" s="104" t="s">
        <v>109</v>
      </c>
      <c r="B675" s="47">
        <v>16</v>
      </c>
      <c r="C675" s="75">
        <f t="shared" si="156"/>
        <v>4.0961572924400294E-2</v>
      </c>
      <c r="D675" s="48" t="s">
        <v>73</v>
      </c>
      <c r="E675" s="47">
        <v>16</v>
      </c>
      <c r="F675" s="82">
        <v>14</v>
      </c>
      <c r="G675" s="84" t="s">
        <v>73</v>
      </c>
      <c r="H675" s="82">
        <v>2</v>
      </c>
      <c r="I675" s="84" t="s">
        <v>73</v>
      </c>
      <c r="J675" s="43">
        <f>B675</f>
        <v>16</v>
      </c>
      <c r="K675" s="98"/>
      <c r="L675" s="61"/>
    </row>
    <row r="676" spans="1:12" x14ac:dyDescent="0.2">
      <c r="A676" s="123"/>
      <c r="B676" s="47"/>
      <c r="C676" s="75"/>
      <c r="D676" s="47"/>
      <c r="E676" s="47"/>
      <c r="F676" s="82"/>
      <c r="G676" s="82"/>
      <c r="H676" s="82"/>
      <c r="I676" s="47"/>
      <c r="J676" s="43"/>
      <c r="K676" s="98"/>
      <c r="L676" s="61"/>
    </row>
    <row r="677" spans="1:12" x14ac:dyDescent="0.2">
      <c r="A677" s="126" t="s">
        <v>43</v>
      </c>
      <c r="B677" s="80">
        <f>B679+B684</f>
        <v>929</v>
      </c>
      <c r="C677" s="96">
        <f t="shared" si="156"/>
        <v>2.3783313279229921</v>
      </c>
      <c r="D677" s="80">
        <f t="shared" ref="D677:J677" si="161">D679+D684</f>
        <v>114</v>
      </c>
      <c r="E677" s="80">
        <f t="shared" si="161"/>
        <v>815</v>
      </c>
      <c r="F677" s="80">
        <f>F679+F684</f>
        <v>686</v>
      </c>
      <c r="G677" s="80">
        <f t="shared" si="161"/>
        <v>15</v>
      </c>
      <c r="H677" s="80">
        <f t="shared" si="161"/>
        <v>228</v>
      </c>
      <c r="I677" s="80">
        <f t="shared" si="161"/>
        <v>118</v>
      </c>
      <c r="J677" s="81">
        <f t="shared" si="161"/>
        <v>811</v>
      </c>
      <c r="K677" s="98"/>
      <c r="L677" s="61"/>
    </row>
    <row r="678" spans="1:12" x14ac:dyDescent="0.2">
      <c r="A678" s="125"/>
      <c r="B678" s="47"/>
      <c r="C678" s="75"/>
      <c r="D678" s="47"/>
      <c r="E678" s="47"/>
      <c r="F678" s="47"/>
      <c r="G678" s="47"/>
      <c r="H678" s="47"/>
      <c r="I678" s="47"/>
      <c r="J678" s="43"/>
      <c r="K678" s="98"/>
      <c r="L678" s="61"/>
    </row>
    <row r="679" spans="1:12" x14ac:dyDescent="0.2">
      <c r="A679" s="124" t="s">
        <v>151</v>
      </c>
      <c r="B679" s="80">
        <f>SUM(B680:B682)</f>
        <v>680</v>
      </c>
      <c r="C679" s="96">
        <f t="shared" si="156"/>
        <v>1.7408668492870125</v>
      </c>
      <c r="D679" s="80">
        <f t="shared" ref="D679:J679" si="162">SUM(D680:D682)</f>
        <v>53</v>
      </c>
      <c r="E679" s="80">
        <f t="shared" si="162"/>
        <v>627</v>
      </c>
      <c r="F679" s="80">
        <f t="shared" si="162"/>
        <v>593</v>
      </c>
      <c r="G679" s="80">
        <f t="shared" si="162"/>
        <v>13</v>
      </c>
      <c r="H679" s="80">
        <f t="shared" si="162"/>
        <v>74</v>
      </c>
      <c r="I679" s="80">
        <f t="shared" si="162"/>
        <v>98</v>
      </c>
      <c r="J679" s="81">
        <f t="shared" si="162"/>
        <v>582</v>
      </c>
      <c r="K679" s="98"/>
      <c r="L679" s="61"/>
    </row>
    <row r="680" spans="1:12" x14ac:dyDescent="0.2">
      <c r="A680" s="104" t="s">
        <v>269</v>
      </c>
      <c r="B680" s="47">
        <v>337</v>
      </c>
      <c r="C680" s="75">
        <f t="shared" si="156"/>
        <v>0.86275312972018126</v>
      </c>
      <c r="D680" s="47">
        <v>8</v>
      </c>
      <c r="E680" s="47">
        <v>329</v>
      </c>
      <c r="F680" s="82">
        <v>311</v>
      </c>
      <c r="G680" s="82">
        <v>7</v>
      </c>
      <c r="H680" s="82">
        <v>19</v>
      </c>
      <c r="I680" s="47">
        <v>59</v>
      </c>
      <c r="J680" s="43">
        <f>B680-I680</f>
        <v>278</v>
      </c>
      <c r="K680" s="98"/>
      <c r="L680" s="61"/>
    </row>
    <row r="681" spans="1:12" x14ac:dyDescent="0.2">
      <c r="A681" s="104" t="s">
        <v>198</v>
      </c>
      <c r="B681" s="47">
        <v>310</v>
      </c>
      <c r="C681" s="75">
        <f t="shared" si="156"/>
        <v>0.79363047541025578</v>
      </c>
      <c r="D681" s="47">
        <v>42</v>
      </c>
      <c r="E681" s="47">
        <v>268</v>
      </c>
      <c r="F681" s="82">
        <v>259</v>
      </c>
      <c r="G681" s="82">
        <v>6</v>
      </c>
      <c r="H681" s="82">
        <v>45</v>
      </c>
      <c r="I681" s="47">
        <v>36</v>
      </c>
      <c r="J681" s="43">
        <f>B681-I681</f>
        <v>274</v>
      </c>
      <c r="K681" s="98"/>
      <c r="L681" s="61"/>
    </row>
    <row r="682" spans="1:12" x14ac:dyDescent="0.2">
      <c r="A682" s="104" t="s">
        <v>85</v>
      </c>
      <c r="B682" s="47">
        <v>33</v>
      </c>
      <c r="C682" s="75">
        <f t="shared" si="156"/>
        <v>8.4483244156575613E-2</v>
      </c>
      <c r="D682" s="47">
        <v>3</v>
      </c>
      <c r="E682" s="47">
        <v>30</v>
      </c>
      <c r="F682" s="82">
        <v>23</v>
      </c>
      <c r="G682" s="84" t="s">
        <v>73</v>
      </c>
      <c r="H682" s="82">
        <v>10</v>
      </c>
      <c r="I682" s="47">
        <v>3</v>
      </c>
      <c r="J682" s="43">
        <f>B682-I682</f>
        <v>30</v>
      </c>
      <c r="K682" s="98"/>
      <c r="L682" s="61"/>
    </row>
    <row r="683" spans="1:12" x14ac:dyDescent="0.2">
      <c r="A683" s="124"/>
      <c r="B683" s="47"/>
      <c r="C683" s="75"/>
      <c r="D683" s="47"/>
      <c r="E683" s="47"/>
      <c r="F683" s="47"/>
      <c r="G683" s="47"/>
      <c r="H683" s="47"/>
      <c r="I683" s="47"/>
      <c r="J683" s="43"/>
      <c r="K683" s="98"/>
      <c r="L683" s="61"/>
    </row>
    <row r="684" spans="1:12" x14ac:dyDescent="0.2">
      <c r="A684" s="106" t="s">
        <v>353</v>
      </c>
      <c r="B684" s="55">
        <v>249</v>
      </c>
      <c r="C684" s="96">
        <f t="shared" si="156"/>
        <v>0.63746447863597966</v>
      </c>
      <c r="D684" s="55">
        <v>61</v>
      </c>
      <c r="E684" s="55">
        <v>188</v>
      </c>
      <c r="F684" s="80">
        <v>93</v>
      </c>
      <c r="G684" s="80">
        <v>2</v>
      </c>
      <c r="H684" s="80">
        <v>154</v>
      </c>
      <c r="I684" s="55">
        <v>20</v>
      </c>
      <c r="J684" s="50">
        <f>B684-I684</f>
        <v>229</v>
      </c>
      <c r="K684" s="98"/>
      <c r="L684" s="61"/>
    </row>
    <row r="685" spans="1:12" x14ac:dyDescent="0.2">
      <c r="A685" s="104" t="s">
        <v>126</v>
      </c>
      <c r="B685" s="47">
        <v>249</v>
      </c>
      <c r="C685" s="75">
        <f t="shared" si="156"/>
        <v>0.63746447863597966</v>
      </c>
      <c r="D685" s="47">
        <v>61</v>
      </c>
      <c r="E685" s="47">
        <v>188</v>
      </c>
      <c r="F685" s="82">
        <v>93</v>
      </c>
      <c r="G685" s="82">
        <v>2</v>
      </c>
      <c r="H685" s="82">
        <v>154</v>
      </c>
      <c r="I685" s="47">
        <v>20</v>
      </c>
      <c r="J685" s="43">
        <f>B685-I685</f>
        <v>229</v>
      </c>
      <c r="K685" s="98"/>
      <c r="L685" s="61"/>
    </row>
    <row r="686" spans="1:12" x14ac:dyDescent="0.2">
      <c r="A686" s="124"/>
      <c r="B686" s="47"/>
      <c r="C686" s="75"/>
      <c r="D686" s="47"/>
      <c r="E686" s="47"/>
      <c r="F686" s="47"/>
      <c r="G686" s="47"/>
      <c r="H686" s="47"/>
      <c r="I686" s="47"/>
      <c r="J686" s="43"/>
      <c r="K686" s="98"/>
      <c r="L686" s="61"/>
    </row>
    <row r="687" spans="1:12" x14ac:dyDescent="0.2">
      <c r="A687" s="126" t="s">
        <v>74</v>
      </c>
      <c r="B687" s="47"/>
      <c r="C687" s="75"/>
      <c r="D687" s="47"/>
      <c r="E687" s="47"/>
      <c r="F687" s="47"/>
      <c r="G687" s="47"/>
      <c r="H687" s="47"/>
      <c r="I687" s="47"/>
      <c r="J687" s="43"/>
      <c r="K687" s="98"/>
      <c r="L687" s="61"/>
    </row>
    <row r="688" spans="1:12" x14ac:dyDescent="0.2">
      <c r="A688" s="126" t="s">
        <v>75</v>
      </c>
      <c r="B688" s="55">
        <v>103</v>
      </c>
      <c r="C688" s="96">
        <f t="shared" si="156"/>
        <v>0.26369012570082689</v>
      </c>
      <c r="D688" s="55">
        <v>58</v>
      </c>
      <c r="E688" s="55">
        <v>45</v>
      </c>
      <c r="F688" s="80">
        <v>19</v>
      </c>
      <c r="G688" s="85" t="s">
        <v>73</v>
      </c>
      <c r="H688" s="80">
        <v>84</v>
      </c>
      <c r="I688" s="55">
        <v>22</v>
      </c>
      <c r="J688" s="50">
        <f>B688-I688</f>
        <v>81</v>
      </c>
      <c r="K688" s="98"/>
      <c r="L688" s="61"/>
    </row>
    <row r="689" spans="1:12" x14ac:dyDescent="0.2">
      <c r="A689" s="124" t="s">
        <v>146</v>
      </c>
      <c r="B689" s="55">
        <v>103</v>
      </c>
      <c r="C689" s="96">
        <f t="shared" si="156"/>
        <v>0.26369012570082689</v>
      </c>
      <c r="D689" s="55">
        <v>58</v>
      </c>
      <c r="E689" s="55">
        <v>45</v>
      </c>
      <c r="F689" s="80">
        <v>19</v>
      </c>
      <c r="G689" s="85" t="s">
        <v>73</v>
      </c>
      <c r="H689" s="80">
        <v>84</v>
      </c>
      <c r="I689" s="55">
        <v>22</v>
      </c>
      <c r="J689" s="50">
        <f>B689-I689</f>
        <v>81</v>
      </c>
      <c r="K689" s="98"/>
      <c r="L689" s="61"/>
    </row>
    <row r="690" spans="1:12" x14ac:dyDescent="0.2">
      <c r="A690" s="104" t="s">
        <v>270</v>
      </c>
      <c r="B690" s="47">
        <v>103</v>
      </c>
      <c r="C690" s="75">
        <f t="shared" si="156"/>
        <v>0.26369012570082689</v>
      </c>
      <c r="D690" s="47">
        <v>58</v>
      </c>
      <c r="E690" s="47">
        <v>45</v>
      </c>
      <c r="F690" s="82">
        <v>19</v>
      </c>
      <c r="G690" s="84" t="s">
        <v>73</v>
      </c>
      <c r="H690" s="82">
        <v>84</v>
      </c>
      <c r="I690" s="47">
        <v>22</v>
      </c>
      <c r="J690" s="43">
        <f>B690-I690</f>
        <v>81</v>
      </c>
      <c r="K690" s="98"/>
      <c r="L690" s="61"/>
    </row>
    <row r="691" spans="1:12" x14ac:dyDescent="0.2">
      <c r="A691" s="124"/>
      <c r="B691" s="47"/>
      <c r="C691" s="75"/>
      <c r="D691" s="47"/>
      <c r="E691" s="47"/>
      <c r="F691" s="47"/>
      <c r="G691" s="47"/>
      <c r="H691" s="47"/>
      <c r="I691" s="47"/>
      <c r="J691" s="43"/>
      <c r="K691" s="98"/>
      <c r="L691" s="61"/>
    </row>
    <row r="692" spans="1:12" x14ac:dyDescent="0.2">
      <c r="A692" s="130" t="s">
        <v>106</v>
      </c>
      <c r="B692" s="80">
        <f>B693+B695</f>
        <v>254</v>
      </c>
      <c r="C692" s="96">
        <f t="shared" si="156"/>
        <v>0.65026497017485474</v>
      </c>
      <c r="D692" s="80">
        <f t="shared" ref="D692:J692" si="163">D693+D695</f>
        <v>70</v>
      </c>
      <c r="E692" s="80">
        <f t="shared" si="163"/>
        <v>184</v>
      </c>
      <c r="F692" s="80">
        <f t="shared" si="163"/>
        <v>234</v>
      </c>
      <c r="G692" s="80">
        <f t="shared" si="163"/>
        <v>15</v>
      </c>
      <c r="H692" s="80">
        <f t="shared" si="163"/>
        <v>5</v>
      </c>
      <c r="I692" s="80">
        <f t="shared" si="163"/>
        <v>30</v>
      </c>
      <c r="J692" s="81">
        <f t="shared" si="163"/>
        <v>224</v>
      </c>
      <c r="K692" s="98"/>
      <c r="L692" s="61"/>
    </row>
    <row r="693" spans="1:12" x14ac:dyDescent="0.2">
      <c r="A693" s="106" t="s">
        <v>271</v>
      </c>
      <c r="B693" s="55">
        <v>138</v>
      </c>
      <c r="C693" s="96">
        <f t="shared" si="156"/>
        <v>0.35329356647295251</v>
      </c>
      <c r="D693" s="55">
        <v>28</v>
      </c>
      <c r="E693" s="55">
        <v>110</v>
      </c>
      <c r="F693" s="80">
        <v>125</v>
      </c>
      <c r="G693" s="80">
        <v>11</v>
      </c>
      <c r="H693" s="80">
        <v>2</v>
      </c>
      <c r="I693" s="55">
        <v>19</v>
      </c>
      <c r="J693" s="50">
        <f>B693-I693</f>
        <v>119</v>
      </c>
      <c r="K693" s="98"/>
      <c r="L693" s="61"/>
    </row>
    <row r="694" spans="1:12" x14ac:dyDescent="0.2">
      <c r="A694" s="127" t="s">
        <v>272</v>
      </c>
      <c r="B694" s="47">
        <v>138</v>
      </c>
      <c r="C694" s="75">
        <f t="shared" si="156"/>
        <v>0.35329356647295251</v>
      </c>
      <c r="D694" s="47">
        <v>28</v>
      </c>
      <c r="E694" s="47">
        <v>110</v>
      </c>
      <c r="F694" s="82">
        <v>125</v>
      </c>
      <c r="G694" s="82">
        <v>11</v>
      </c>
      <c r="H694" s="82">
        <v>2</v>
      </c>
      <c r="I694" s="47">
        <v>19</v>
      </c>
      <c r="J694" s="43">
        <f>B694-I694</f>
        <v>119</v>
      </c>
      <c r="K694" s="98"/>
      <c r="L694" s="61"/>
    </row>
    <row r="695" spans="1:12" x14ac:dyDescent="0.2">
      <c r="A695" s="124" t="s">
        <v>152</v>
      </c>
      <c r="B695" s="55">
        <v>116</v>
      </c>
      <c r="C695" s="96">
        <f t="shared" si="156"/>
        <v>0.29697140370190217</v>
      </c>
      <c r="D695" s="55">
        <v>42</v>
      </c>
      <c r="E695" s="55">
        <v>74</v>
      </c>
      <c r="F695" s="80">
        <v>109</v>
      </c>
      <c r="G695" s="80">
        <v>4</v>
      </c>
      <c r="H695" s="80">
        <v>3</v>
      </c>
      <c r="I695" s="55">
        <v>11</v>
      </c>
      <c r="J695" s="50">
        <f>B695-I695</f>
        <v>105</v>
      </c>
      <c r="K695" s="98"/>
      <c r="L695" s="61"/>
    </row>
    <row r="696" spans="1:12" x14ac:dyDescent="0.2">
      <c r="A696" s="104" t="s">
        <v>273</v>
      </c>
      <c r="B696" s="47">
        <v>116</v>
      </c>
      <c r="C696" s="75">
        <f t="shared" si="156"/>
        <v>0.29697140370190217</v>
      </c>
      <c r="D696" s="47">
        <v>42</v>
      </c>
      <c r="E696" s="47">
        <v>74</v>
      </c>
      <c r="F696" s="82">
        <v>109</v>
      </c>
      <c r="G696" s="82">
        <v>4</v>
      </c>
      <c r="H696" s="82">
        <v>3</v>
      </c>
      <c r="I696" s="47">
        <v>11</v>
      </c>
      <c r="J696" s="43">
        <f>B696-I696</f>
        <v>105</v>
      </c>
      <c r="K696" s="98"/>
      <c r="L696" s="61"/>
    </row>
    <row r="697" spans="1:12" x14ac:dyDescent="0.2">
      <c r="A697" s="123"/>
      <c r="B697" s="47"/>
      <c r="C697" s="75"/>
      <c r="D697" s="47"/>
      <c r="E697" s="47"/>
      <c r="F697" s="47"/>
      <c r="G697" s="47"/>
      <c r="H697" s="47"/>
      <c r="I697" s="47"/>
      <c r="J697" s="43"/>
      <c r="K697" s="98"/>
      <c r="L697" s="61"/>
    </row>
    <row r="698" spans="1:12" x14ac:dyDescent="0.2">
      <c r="A698" s="130" t="s">
        <v>47</v>
      </c>
      <c r="B698" s="55">
        <v>470</v>
      </c>
      <c r="C698" s="96">
        <f t="shared" si="156"/>
        <v>1.2032462046542587</v>
      </c>
      <c r="D698" s="55">
        <v>156</v>
      </c>
      <c r="E698" s="55">
        <v>314</v>
      </c>
      <c r="F698" s="80">
        <v>241</v>
      </c>
      <c r="G698" s="80">
        <v>5</v>
      </c>
      <c r="H698" s="80">
        <v>224</v>
      </c>
      <c r="I698" s="55">
        <v>82</v>
      </c>
      <c r="J698" s="50">
        <f>B698-I698</f>
        <v>388</v>
      </c>
      <c r="K698" s="98"/>
      <c r="L698" s="61"/>
    </row>
    <row r="699" spans="1:12" x14ac:dyDescent="0.2">
      <c r="A699" s="106" t="s">
        <v>154</v>
      </c>
      <c r="B699" s="55">
        <v>470</v>
      </c>
      <c r="C699" s="96">
        <f t="shared" si="156"/>
        <v>1.2032462046542587</v>
      </c>
      <c r="D699" s="55">
        <v>156</v>
      </c>
      <c r="E699" s="55">
        <v>314</v>
      </c>
      <c r="F699" s="80">
        <v>241</v>
      </c>
      <c r="G699" s="80">
        <v>5</v>
      </c>
      <c r="H699" s="80">
        <v>224</v>
      </c>
      <c r="I699" s="55">
        <v>82</v>
      </c>
      <c r="J699" s="50">
        <f>B699-I699</f>
        <v>388</v>
      </c>
      <c r="K699" s="98"/>
      <c r="L699" s="61"/>
    </row>
    <row r="700" spans="1:12" x14ac:dyDescent="0.2">
      <c r="A700" s="104" t="s">
        <v>340</v>
      </c>
      <c r="B700" s="47">
        <v>470</v>
      </c>
      <c r="C700" s="75">
        <f t="shared" si="156"/>
        <v>1.2032462046542587</v>
      </c>
      <c r="D700" s="47">
        <v>156</v>
      </c>
      <c r="E700" s="47">
        <v>314</v>
      </c>
      <c r="F700" s="82">
        <v>241</v>
      </c>
      <c r="G700" s="82">
        <v>5</v>
      </c>
      <c r="H700" s="82">
        <v>224</v>
      </c>
      <c r="I700" s="47">
        <v>82</v>
      </c>
      <c r="J700" s="43">
        <f>B700-I700</f>
        <v>388</v>
      </c>
      <c r="K700" s="98"/>
      <c r="L700" s="61"/>
    </row>
    <row r="701" spans="1:12" x14ac:dyDescent="0.2">
      <c r="A701" s="123"/>
      <c r="B701" s="47"/>
      <c r="C701" s="75"/>
      <c r="D701" s="47"/>
      <c r="E701" s="47"/>
      <c r="F701" s="47"/>
      <c r="G701" s="47"/>
      <c r="H701" s="47"/>
      <c r="I701" s="47"/>
      <c r="J701" s="43"/>
      <c r="K701" s="98"/>
      <c r="L701" s="61"/>
    </row>
    <row r="702" spans="1:12" x14ac:dyDescent="0.2">
      <c r="A702" s="130" t="s">
        <v>48</v>
      </c>
      <c r="B702" s="55">
        <v>359</v>
      </c>
      <c r="C702" s="96">
        <f t="shared" si="156"/>
        <v>0.91907529249123165</v>
      </c>
      <c r="D702" s="55">
        <v>103</v>
      </c>
      <c r="E702" s="55">
        <v>256</v>
      </c>
      <c r="F702" s="80">
        <v>220</v>
      </c>
      <c r="G702" s="85" t="s">
        <v>73</v>
      </c>
      <c r="H702" s="80">
        <v>139</v>
      </c>
      <c r="I702" s="55">
        <v>78</v>
      </c>
      <c r="J702" s="50">
        <f>B702-I702</f>
        <v>281</v>
      </c>
      <c r="K702" s="98"/>
      <c r="L702" s="61"/>
    </row>
    <row r="703" spans="1:12" x14ac:dyDescent="0.2">
      <c r="A703" s="124" t="s">
        <v>155</v>
      </c>
      <c r="B703" s="55">
        <v>359</v>
      </c>
      <c r="C703" s="96">
        <f t="shared" si="156"/>
        <v>0.91907529249123165</v>
      </c>
      <c r="D703" s="55">
        <v>103</v>
      </c>
      <c r="E703" s="55">
        <v>256</v>
      </c>
      <c r="F703" s="80">
        <v>220</v>
      </c>
      <c r="G703" s="85" t="s">
        <v>73</v>
      </c>
      <c r="H703" s="80">
        <v>139</v>
      </c>
      <c r="I703" s="55">
        <v>78</v>
      </c>
      <c r="J703" s="50">
        <f>B703-I703</f>
        <v>281</v>
      </c>
      <c r="K703" s="98"/>
      <c r="L703" s="61"/>
    </row>
    <row r="704" spans="1:12" x14ac:dyDescent="0.2">
      <c r="A704" s="127" t="s">
        <v>274</v>
      </c>
      <c r="B704" s="47">
        <v>359</v>
      </c>
      <c r="C704" s="75">
        <f t="shared" si="156"/>
        <v>0.91907529249123165</v>
      </c>
      <c r="D704" s="47">
        <v>103</v>
      </c>
      <c r="E704" s="47">
        <v>256</v>
      </c>
      <c r="F704" s="82">
        <v>220</v>
      </c>
      <c r="G704" s="84" t="s">
        <v>73</v>
      </c>
      <c r="H704" s="82">
        <v>139</v>
      </c>
      <c r="I704" s="47">
        <v>78</v>
      </c>
      <c r="J704" s="43">
        <f>B704-I704</f>
        <v>281</v>
      </c>
      <c r="K704" s="98"/>
      <c r="L704" s="61"/>
    </row>
    <row r="705" spans="1:12" x14ac:dyDescent="0.2">
      <c r="A705" s="123"/>
      <c r="B705" s="47"/>
      <c r="C705" s="75"/>
      <c r="D705" s="47"/>
      <c r="E705" s="47"/>
      <c r="F705" s="82"/>
      <c r="G705" s="82"/>
      <c r="H705" s="82"/>
      <c r="I705" s="47"/>
      <c r="J705" s="43"/>
      <c r="K705" s="98"/>
      <c r="L705" s="61"/>
    </row>
    <row r="706" spans="1:12" x14ac:dyDescent="0.2">
      <c r="A706" s="130" t="s">
        <v>49</v>
      </c>
      <c r="B706" s="55">
        <v>119</v>
      </c>
      <c r="C706" s="96">
        <f t="shared" si="156"/>
        <v>0.30465169862522723</v>
      </c>
      <c r="D706" s="55">
        <v>17</v>
      </c>
      <c r="E706" s="55">
        <v>102</v>
      </c>
      <c r="F706" s="80">
        <v>107</v>
      </c>
      <c r="G706" s="85" t="s">
        <v>73</v>
      </c>
      <c r="H706" s="80">
        <v>12</v>
      </c>
      <c r="I706" s="55">
        <v>27</v>
      </c>
      <c r="J706" s="50">
        <f>B706-I706</f>
        <v>92</v>
      </c>
      <c r="K706" s="98"/>
      <c r="L706" s="61"/>
    </row>
    <row r="707" spans="1:12" x14ac:dyDescent="0.2">
      <c r="A707" s="124" t="s">
        <v>164</v>
      </c>
      <c r="B707" s="55">
        <v>119</v>
      </c>
      <c r="C707" s="96">
        <f t="shared" si="156"/>
        <v>0.30465169862522723</v>
      </c>
      <c r="D707" s="55">
        <v>17</v>
      </c>
      <c r="E707" s="55">
        <v>102</v>
      </c>
      <c r="F707" s="80">
        <v>107</v>
      </c>
      <c r="G707" s="85" t="s">
        <v>73</v>
      </c>
      <c r="H707" s="80">
        <v>12</v>
      </c>
      <c r="I707" s="55">
        <v>27</v>
      </c>
      <c r="J707" s="50">
        <f>B707-I707</f>
        <v>92</v>
      </c>
      <c r="K707" s="98"/>
      <c r="L707" s="61"/>
    </row>
    <row r="708" spans="1:12" x14ac:dyDescent="0.2">
      <c r="A708" s="104" t="s">
        <v>163</v>
      </c>
      <c r="B708" s="47">
        <v>119</v>
      </c>
      <c r="C708" s="75">
        <f t="shared" si="156"/>
        <v>0.30465169862522723</v>
      </c>
      <c r="D708" s="47">
        <v>17</v>
      </c>
      <c r="E708" s="47">
        <v>102</v>
      </c>
      <c r="F708" s="82">
        <v>107</v>
      </c>
      <c r="G708" s="84" t="s">
        <v>73</v>
      </c>
      <c r="H708" s="82">
        <v>12</v>
      </c>
      <c r="I708" s="47">
        <v>27</v>
      </c>
      <c r="J708" s="43">
        <f>B708-I708</f>
        <v>92</v>
      </c>
      <c r="K708" s="98"/>
      <c r="L708" s="61"/>
    </row>
    <row r="709" spans="1:12" x14ac:dyDescent="0.2">
      <c r="A709" s="123"/>
      <c r="B709" s="47"/>
      <c r="C709" s="75"/>
      <c r="D709" s="47"/>
      <c r="E709" s="47"/>
      <c r="F709" s="82"/>
      <c r="G709" s="82"/>
      <c r="H709" s="82"/>
      <c r="I709" s="47"/>
      <c r="J709" s="43"/>
      <c r="K709" s="98"/>
      <c r="L709" s="61"/>
    </row>
    <row r="710" spans="1:12" x14ac:dyDescent="0.2">
      <c r="A710" s="106" t="s">
        <v>50</v>
      </c>
      <c r="B710" s="80">
        <f>B712+B715+B719</f>
        <v>893</v>
      </c>
      <c r="C710" s="96">
        <f t="shared" si="156"/>
        <v>2.2861677888430916</v>
      </c>
      <c r="D710" s="80">
        <f>D712+D715+D719</f>
        <v>280</v>
      </c>
      <c r="E710" s="80">
        <f>E712+E715+E719</f>
        <v>613</v>
      </c>
      <c r="F710" s="80">
        <f>F712+F715+F719</f>
        <v>573</v>
      </c>
      <c r="G710" s="80">
        <f t="shared" ref="G710:H710" si="164">G712+G715+G719</f>
        <v>108</v>
      </c>
      <c r="H710" s="80">
        <f t="shared" si="164"/>
        <v>212</v>
      </c>
      <c r="I710" s="80">
        <f>I712+I715+I719</f>
        <v>89</v>
      </c>
      <c r="J710" s="81">
        <f>J712+J715+J719</f>
        <v>804</v>
      </c>
      <c r="K710" s="98"/>
      <c r="L710" s="61"/>
    </row>
    <row r="711" spans="1:12" x14ac:dyDescent="0.2">
      <c r="A711" s="125"/>
      <c r="B711" s="47"/>
      <c r="C711" s="75"/>
      <c r="D711" s="47"/>
      <c r="E711" s="47"/>
      <c r="F711" s="82"/>
      <c r="G711" s="82"/>
      <c r="H711" s="82"/>
      <c r="I711" s="47"/>
      <c r="J711" s="43"/>
      <c r="K711" s="98"/>
      <c r="L711" s="61"/>
    </row>
    <row r="712" spans="1:12" x14ac:dyDescent="0.2">
      <c r="A712" s="124" t="s">
        <v>189</v>
      </c>
      <c r="B712" s="55">
        <v>163</v>
      </c>
      <c r="C712" s="96">
        <f t="shared" si="156"/>
        <v>0.41729602416732803</v>
      </c>
      <c r="D712" s="55">
        <v>28</v>
      </c>
      <c r="E712" s="55">
        <v>135</v>
      </c>
      <c r="F712" s="80">
        <v>34</v>
      </c>
      <c r="G712" s="80">
        <v>2</v>
      </c>
      <c r="H712" s="80">
        <v>127</v>
      </c>
      <c r="I712" s="55">
        <v>21</v>
      </c>
      <c r="J712" s="50">
        <f>B712-I712</f>
        <v>142</v>
      </c>
      <c r="K712" s="98"/>
      <c r="L712" s="61"/>
    </row>
    <row r="713" spans="1:12" x14ac:dyDescent="0.2">
      <c r="A713" s="104" t="s">
        <v>277</v>
      </c>
      <c r="B713" s="47">
        <v>163</v>
      </c>
      <c r="C713" s="75">
        <f t="shared" si="156"/>
        <v>0.41729602416732803</v>
      </c>
      <c r="D713" s="47">
        <v>28</v>
      </c>
      <c r="E713" s="47">
        <v>135</v>
      </c>
      <c r="F713" s="82">
        <v>34</v>
      </c>
      <c r="G713" s="82">
        <v>2</v>
      </c>
      <c r="H713" s="82">
        <v>127</v>
      </c>
      <c r="I713" s="47">
        <v>21</v>
      </c>
      <c r="J713" s="43">
        <f>B713-I713</f>
        <v>142</v>
      </c>
      <c r="K713" s="98"/>
      <c r="L713" s="61"/>
    </row>
    <row r="714" spans="1:12" x14ac:dyDescent="0.2">
      <c r="A714" s="123"/>
      <c r="B714" s="47"/>
      <c r="C714" s="75"/>
      <c r="D714" s="47"/>
      <c r="E714" s="47"/>
      <c r="F714" s="82"/>
      <c r="G714" s="82"/>
      <c r="H714" s="82"/>
      <c r="I714" s="47"/>
      <c r="J714" s="43"/>
      <c r="K714" s="98"/>
      <c r="L714" s="61"/>
    </row>
    <row r="715" spans="1:12" x14ac:dyDescent="0.2">
      <c r="A715" s="124" t="s">
        <v>190</v>
      </c>
      <c r="B715" s="80">
        <f>SUM(B716:B717)</f>
        <v>283</v>
      </c>
      <c r="C715" s="96">
        <f t="shared" ref="C715:C725" si="165">(B715/$B$10)*100</f>
        <v>0.7245078211003303</v>
      </c>
      <c r="D715" s="80">
        <f t="shared" ref="D715:J715" si="166">SUM(D716:D717)</f>
        <v>95</v>
      </c>
      <c r="E715" s="80">
        <f t="shared" si="166"/>
        <v>188</v>
      </c>
      <c r="F715" s="80">
        <f t="shared" si="166"/>
        <v>153</v>
      </c>
      <c r="G715" s="80">
        <f t="shared" si="166"/>
        <v>100</v>
      </c>
      <c r="H715" s="80">
        <f t="shared" si="166"/>
        <v>30</v>
      </c>
      <c r="I715" s="80">
        <f t="shared" si="166"/>
        <v>36</v>
      </c>
      <c r="J715" s="81">
        <f t="shared" si="166"/>
        <v>247</v>
      </c>
      <c r="K715" s="98"/>
      <c r="L715" s="61"/>
    </row>
    <row r="716" spans="1:12" x14ac:dyDescent="0.2">
      <c r="A716" s="104" t="s">
        <v>275</v>
      </c>
      <c r="B716" s="47">
        <v>145</v>
      </c>
      <c r="C716" s="75">
        <f t="shared" si="165"/>
        <v>0.37121425462737767</v>
      </c>
      <c r="D716" s="47">
        <v>71</v>
      </c>
      <c r="E716" s="47">
        <v>74</v>
      </c>
      <c r="F716" s="82">
        <v>114</v>
      </c>
      <c r="G716" s="82">
        <v>2</v>
      </c>
      <c r="H716" s="82">
        <v>29</v>
      </c>
      <c r="I716" s="47">
        <v>24</v>
      </c>
      <c r="J716" s="43">
        <f>B716-I716</f>
        <v>121</v>
      </c>
      <c r="K716" s="98"/>
      <c r="L716" s="61"/>
    </row>
    <row r="717" spans="1:12" x14ac:dyDescent="0.2">
      <c r="A717" s="128" t="s">
        <v>346</v>
      </c>
      <c r="B717" s="47">
        <v>138</v>
      </c>
      <c r="C717" s="75">
        <f t="shared" si="165"/>
        <v>0.35329356647295251</v>
      </c>
      <c r="D717" s="47">
        <v>24</v>
      </c>
      <c r="E717" s="47">
        <v>114</v>
      </c>
      <c r="F717" s="82">
        <v>39</v>
      </c>
      <c r="G717" s="82">
        <v>98</v>
      </c>
      <c r="H717" s="82">
        <v>1</v>
      </c>
      <c r="I717" s="47">
        <v>12</v>
      </c>
      <c r="J717" s="43">
        <f>B717-I717</f>
        <v>126</v>
      </c>
      <c r="K717" s="98"/>
      <c r="L717" s="61"/>
    </row>
    <row r="718" spans="1:12" x14ac:dyDescent="0.2">
      <c r="A718" s="123"/>
      <c r="B718" s="47"/>
      <c r="C718" s="75"/>
      <c r="D718" s="47"/>
      <c r="E718" s="47"/>
      <c r="F718" s="47"/>
      <c r="G718" s="47"/>
      <c r="H718" s="47"/>
      <c r="I718" s="47"/>
      <c r="J718" s="43"/>
      <c r="K718" s="98"/>
      <c r="L718" s="61"/>
    </row>
    <row r="719" spans="1:12" x14ac:dyDescent="0.2">
      <c r="A719" s="124" t="s">
        <v>167</v>
      </c>
      <c r="B719" s="55">
        <f>B720</f>
        <v>447</v>
      </c>
      <c r="C719" s="96">
        <f t="shared" si="165"/>
        <v>1.1443639435754331</v>
      </c>
      <c r="D719" s="55">
        <f>D720</f>
        <v>157</v>
      </c>
      <c r="E719" s="55">
        <f>E720</f>
        <v>290</v>
      </c>
      <c r="F719" s="55">
        <f t="shared" ref="F719:J719" si="167">F720</f>
        <v>386</v>
      </c>
      <c r="G719" s="55">
        <f t="shared" si="167"/>
        <v>6</v>
      </c>
      <c r="H719" s="55">
        <f t="shared" si="167"/>
        <v>55</v>
      </c>
      <c r="I719" s="55">
        <f t="shared" si="167"/>
        <v>32</v>
      </c>
      <c r="J719" s="50">
        <f t="shared" si="167"/>
        <v>415</v>
      </c>
      <c r="K719" s="98"/>
      <c r="L719" s="61"/>
    </row>
    <row r="720" spans="1:12" x14ac:dyDescent="0.2">
      <c r="A720" s="125" t="s">
        <v>276</v>
      </c>
      <c r="B720" s="47">
        <f>499-52</f>
        <v>447</v>
      </c>
      <c r="C720" s="75">
        <f t="shared" si="165"/>
        <v>1.1443639435754331</v>
      </c>
      <c r="D720" s="47">
        <f>180-23</f>
        <v>157</v>
      </c>
      <c r="E720" s="47">
        <f>319-29</f>
        <v>290</v>
      </c>
      <c r="F720" s="82">
        <f>438-52</f>
        <v>386</v>
      </c>
      <c r="G720" s="82">
        <v>6</v>
      </c>
      <c r="H720" s="82">
        <v>55</v>
      </c>
      <c r="I720" s="47">
        <f>65-33</f>
        <v>32</v>
      </c>
      <c r="J720" s="43">
        <f>B720-I720</f>
        <v>415</v>
      </c>
      <c r="K720" s="98"/>
      <c r="L720" s="61"/>
    </row>
    <row r="721" spans="1:12" x14ac:dyDescent="0.2">
      <c r="A721" s="123"/>
      <c r="B721" s="47"/>
      <c r="C721" s="75"/>
      <c r="D721" s="47"/>
      <c r="E721" s="47"/>
      <c r="F721" s="47"/>
      <c r="G721" s="47"/>
      <c r="H721" s="47"/>
      <c r="I721" s="47"/>
      <c r="J721" s="43"/>
      <c r="K721" s="98"/>
      <c r="L721" s="61"/>
    </row>
    <row r="722" spans="1:12" x14ac:dyDescent="0.2">
      <c r="A722" s="106" t="s">
        <v>105</v>
      </c>
      <c r="B722" s="80">
        <f>B723</f>
        <v>391</v>
      </c>
      <c r="C722" s="96">
        <f t="shared" si="165"/>
        <v>1.0009984383400323</v>
      </c>
      <c r="D722" s="80">
        <f t="shared" ref="D722:J722" si="168">D723</f>
        <v>215</v>
      </c>
      <c r="E722" s="80">
        <f t="shared" si="168"/>
        <v>176</v>
      </c>
      <c r="F722" s="80">
        <f t="shared" si="168"/>
        <v>212</v>
      </c>
      <c r="G722" s="80">
        <f t="shared" si="168"/>
        <v>5</v>
      </c>
      <c r="H722" s="80">
        <f t="shared" si="168"/>
        <v>174</v>
      </c>
      <c r="I722" s="80">
        <f t="shared" si="168"/>
        <v>34</v>
      </c>
      <c r="J722" s="81">
        <f t="shared" si="168"/>
        <v>357</v>
      </c>
      <c r="K722" s="98"/>
      <c r="L722" s="61"/>
    </row>
    <row r="723" spans="1:12" x14ac:dyDescent="0.2">
      <c r="A723" s="124" t="s">
        <v>169</v>
      </c>
      <c r="B723" s="80">
        <f>SUM(B724:B725)</f>
        <v>391</v>
      </c>
      <c r="C723" s="96">
        <f t="shared" si="165"/>
        <v>1.0009984383400323</v>
      </c>
      <c r="D723" s="80">
        <f t="shared" ref="D723:J723" si="169">SUM(D724:D725)</f>
        <v>215</v>
      </c>
      <c r="E723" s="80">
        <f t="shared" si="169"/>
        <v>176</v>
      </c>
      <c r="F723" s="80">
        <f t="shared" si="169"/>
        <v>212</v>
      </c>
      <c r="G723" s="80">
        <f t="shared" si="169"/>
        <v>5</v>
      </c>
      <c r="H723" s="80">
        <f t="shared" si="169"/>
        <v>174</v>
      </c>
      <c r="I723" s="80">
        <f t="shared" si="169"/>
        <v>34</v>
      </c>
      <c r="J723" s="81">
        <f t="shared" si="169"/>
        <v>357</v>
      </c>
      <c r="K723" s="98"/>
      <c r="L723" s="61"/>
    </row>
    <row r="724" spans="1:12" x14ac:dyDescent="0.2">
      <c r="A724" s="104" t="s">
        <v>267</v>
      </c>
      <c r="B724" s="47">
        <f>403-36</f>
        <v>367</v>
      </c>
      <c r="C724" s="75">
        <f t="shared" si="165"/>
        <v>0.93955607895343185</v>
      </c>
      <c r="D724" s="47">
        <f>223-21</f>
        <v>202</v>
      </c>
      <c r="E724" s="47">
        <f>180-15</f>
        <v>165</v>
      </c>
      <c r="F724" s="82">
        <f>244-36</f>
        <v>208</v>
      </c>
      <c r="G724" s="82">
        <v>5</v>
      </c>
      <c r="H724" s="82">
        <v>154</v>
      </c>
      <c r="I724" s="47">
        <f>49-26</f>
        <v>23</v>
      </c>
      <c r="J724" s="43">
        <f>B724-I724</f>
        <v>344</v>
      </c>
      <c r="K724" s="98"/>
      <c r="L724" s="61"/>
    </row>
    <row r="725" spans="1:12" x14ac:dyDescent="0.2">
      <c r="A725" s="104" t="s">
        <v>361</v>
      </c>
      <c r="B725" s="47">
        <v>24</v>
      </c>
      <c r="C725" s="75">
        <f t="shared" si="165"/>
        <v>6.1442359386600448E-2</v>
      </c>
      <c r="D725" s="47">
        <v>13</v>
      </c>
      <c r="E725" s="47">
        <v>11</v>
      </c>
      <c r="F725" s="82">
        <v>4</v>
      </c>
      <c r="G725" s="84" t="s">
        <v>73</v>
      </c>
      <c r="H725" s="82">
        <v>20</v>
      </c>
      <c r="I725" s="47">
        <v>11</v>
      </c>
      <c r="J725" s="43">
        <f>B725-I725</f>
        <v>13</v>
      </c>
      <c r="K725" s="98"/>
      <c r="L725" s="61"/>
    </row>
    <row r="726" spans="1:12" x14ac:dyDescent="0.2">
      <c r="A726" s="76"/>
      <c r="B726" s="53"/>
      <c r="C726" s="53"/>
      <c r="D726" s="53"/>
      <c r="E726" s="53"/>
      <c r="F726" s="53"/>
      <c r="G726" s="53"/>
      <c r="H726" s="53"/>
      <c r="I726" s="53"/>
      <c r="J726" s="53"/>
      <c r="K726" s="98"/>
      <c r="L726" s="61"/>
    </row>
    <row r="727" spans="1:12" x14ac:dyDescent="0.2">
      <c r="A727" s="93"/>
      <c r="B727" s="53"/>
      <c r="C727" s="53"/>
      <c r="D727" s="53"/>
      <c r="E727" s="53"/>
      <c r="F727" s="53"/>
      <c r="G727" s="53"/>
      <c r="H727" s="53"/>
      <c r="I727" s="53"/>
      <c r="J727" s="53"/>
      <c r="K727" s="98"/>
      <c r="L727" s="61"/>
    </row>
    <row r="728" spans="1:12" x14ac:dyDescent="0.2">
      <c r="A728" s="142" t="s">
        <v>326</v>
      </c>
      <c r="B728" s="142"/>
      <c r="C728" s="142"/>
      <c r="D728" s="142"/>
      <c r="E728" s="142"/>
      <c r="F728" s="142"/>
      <c r="G728" s="142"/>
      <c r="H728" s="142"/>
      <c r="I728" s="142"/>
      <c r="J728" s="142"/>
      <c r="K728" s="98"/>
      <c r="L728" s="61"/>
    </row>
    <row r="729" spans="1:12" x14ac:dyDescent="0.2">
      <c r="A729" s="142" t="s">
        <v>338</v>
      </c>
      <c r="B729" s="142"/>
      <c r="C729" s="142"/>
      <c r="D729" s="142"/>
      <c r="E729" s="142"/>
      <c r="F729" s="142"/>
      <c r="G729" s="142"/>
      <c r="H729" s="142"/>
      <c r="I729" s="142"/>
      <c r="J729" s="142"/>
      <c r="K729" s="98"/>
      <c r="L729" s="61"/>
    </row>
    <row r="730" spans="1:12" x14ac:dyDescent="0.2">
      <c r="A730" s="143" t="s">
        <v>7</v>
      </c>
      <c r="B730" s="143"/>
      <c r="C730" s="143"/>
      <c r="D730" s="143"/>
      <c r="E730" s="143"/>
      <c r="F730" s="143"/>
      <c r="G730" s="143"/>
      <c r="H730" s="143"/>
      <c r="I730" s="143"/>
      <c r="J730" s="143"/>
      <c r="K730" s="98"/>
      <c r="L730" s="61"/>
    </row>
    <row r="731" spans="1:12" ht="15.75" thickBot="1" x14ac:dyDescent="0.25">
      <c r="A731" s="5"/>
      <c r="B731" s="112"/>
      <c r="C731" s="112"/>
      <c r="D731" s="112"/>
      <c r="E731" s="112"/>
      <c r="F731" s="112"/>
      <c r="G731" s="112"/>
      <c r="H731" s="112"/>
      <c r="I731" s="5"/>
      <c r="J731" s="23"/>
      <c r="K731" s="98"/>
      <c r="L731" s="61"/>
    </row>
    <row r="732" spans="1:12" ht="15.75" thickTop="1" x14ac:dyDescent="0.2">
      <c r="A732" s="26"/>
      <c r="B732" s="27"/>
      <c r="C732" s="28"/>
      <c r="D732" s="27"/>
      <c r="E732" s="28"/>
      <c r="F732" s="27"/>
      <c r="G732" s="28"/>
      <c r="H732" s="28"/>
      <c r="I732" s="29"/>
      <c r="J732" s="100"/>
      <c r="K732" s="98"/>
      <c r="L732" s="61"/>
    </row>
    <row r="733" spans="1:12" x14ac:dyDescent="0.2">
      <c r="A733" s="30"/>
      <c r="B733" s="31" t="s">
        <v>32</v>
      </c>
      <c r="C733" s="32"/>
      <c r="D733" s="31" t="s">
        <v>33</v>
      </c>
      <c r="E733" s="32"/>
      <c r="F733" s="31" t="s">
        <v>34</v>
      </c>
      <c r="G733" s="33"/>
      <c r="H733" s="33"/>
      <c r="I733" s="31" t="s">
        <v>327</v>
      </c>
      <c r="J733" s="33"/>
      <c r="K733" s="98"/>
      <c r="L733" s="61"/>
    </row>
    <row r="734" spans="1:12" x14ac:dyDescent="0.2">
      <c r="A734" s="34" t="s">
        <v>161</v>
      </c>
      <c r="B734" s="35"/>
      <c r="C734" s="35"/>
      <c r="D734" s="35"/>
      <c r="E734" s="35"/>
      <c r="F734" s="35"/>
      <c r="G734" s="35"/>
      <c r="H734" s="35"/>
      <c r="I734" s="36"/>
      <c r="J734" s="37"/>
      <c r="K734" s="98"/>
      <c r="L734" s="61"/>
    </row>
    <row r="735" spans="1:12" x14ac:dyDescent="0.2">
      <c r="A735" s="34"/>
      <c r="B735" s="38" t="s">
        <v>58</v>
      </c>
      <c r="C735" s="38" t="s">
        <v>59</v>
      </c>
      <c r="D735" s="38" t="s">
        <v>60</v>
      </c>
      <c r="E735" s="38" t="s">
        <v>61</v>
      </c>
      <c r="F735" s="38" t="s">
        <v>62</v>
      </c>
      <c r="G735" s="38" t="s">
        <v>63</v>
      </c>
      <c r="H735" s="38" t="s">
        <v>64</v>
      </c>
      <c r="I735" s="39" t="s">
        <v>328</v>
      </c>
      <c r="J735" s="101"/>
      <c r="K735" s="98"/>
      <c r="L735" s="61"/>
    </row>
    <row r="736" spans="1:12" x14ac:dyDescent="0.2">
      <c r="A736" s="30"/>
      <c r="B736" s="40"/>
      <c r="C736" s="40"/>
      <c r="D736" s="40"/>
      <c r="E736" s="40"/>
      <c r="F736" s="40"/>
      <c r="G736" s="40"/>
      <c r="H736" s="41"/>
      <c r="I736" s="42" t="s">
        <v>329</v>
      </c>
      <c r="J736" s="33" t="s">
        <v>330</v>
      </c>
      <c r="K736" s="98"/>
      <c r="L736" s="61"/>
    </row>
    <row r="737" spans="1:12" x14ac:dyDescent="0.2">
      <c r="A737" s="121"/>
      <c r="B737" s="11"/>
      <c r="C737" s="11"/>
      <c r="D737" s="11"/>
      <c r="E737" s="11"/>
      <c r="F737" s="11"/>
      <c r="G737" s="11"/>
      <c r="H737" s="11"/>
      <c r="I737" s="25"/>
      <c r="J737" s="24"/>
      <c r="K737" s="98"/>
      <c r="L737" s="61"/>
    </row>
    <row r="738" spans="1:12" x14ac:dyDescent="0.2">
      <c r="A738" s="132" t="s">
        <v>56</v>
      </c>
      <c r="B738" s="86">
        <f>B741+B751+B759+B765+B776+B779+B784+B789+B793+B804</f>
        <v>5203</v>
      </c>
      <c r="C738" s="96">
        <f t="shared" ref="C738:C795" si="170">(B738/$B$10)*100</f>
        <v>13.320191495353424</v>
      </c>
      <c r="D738" s="86">
        <f>D741+D751+D759+D765+D779+D784+D789+D793+D804</f>
        <v>1403</v>
      </c>
      <c r="E738" s="86">
        <f>E741+E751+E759+E765+E776+E779+E784+E789+E793+E804</f>
        <v>3800</v>
      </c>
      <c r="F738" s="86">
        <f>F741+F751+F759+F765+F776+F779+F784+F789+F793+F804</f>
        <v>2798.3838465181866</v>
      </c>
      <c r="G738" s="86">
        <f>G741+G751+G759+G765+G784+G789+G793+G804</f>
        <v>136.01433691756273</v>
      </c>
      <c r="H738" s="86">
        <f>H741+H751+H759+H765+H779+H784+H789+H793+H804</f>
        <v>2268.5774902472126</v>
      </c>
      <c r="I738" s="86">
        <f>I741+I751+I759+I765+I779+I784+I789+I793+I804</f>
        <v>682</v>
      </c>
      <c r="J738" s="60">
        <f>J741+J751+J759+J765+J776+J779+J784+J789+J793+J804</f>
        <v>4521</v>
      </c>
      <c r="K738" s="98"/>
      <c r="L738" s="61"/>
    </row>
    <row r="739" spans="1:12" x14ac:dyDescent="0.2">
      <c r="A739" s="123"/>
      <c r="B739" s="47"/>
      <c r="C739" s="75"/>
      <c r="D739" s="47"/>
      <c r="E739" s="47"/>
      <c r="F739" s="47"/>
      <c r="G739" s="47"/>
      <c r="H739" s="47"/>
      <c r="I739" s="47"/>
      <c r="J739" s="43"/>
      <c r="K739" s="98"/>
      <c r="L739" s="61"/>
    </row>
    <row r="740" spans="1:12" x14ac:dyDescent="0.2">
      <c r="A740" s="126" t="s">
        <v>57</v>
      </c>
      <c r="B740" s="47"/>
      <c r="C740" s="75"/>
      <c r="D740" s="47"/>
      <c r="E740" s="47"/>
      <c r="F740" s="47"/>
      <c r="G740" s="47"/>
      <c r="H740" s="47"/>
      <c r="I740" s="47"/>
      <c r="J740" s="43"/>
      <c r="K740" s="98"/>
      <c r="L740" s="61"/>
    </row>
    <row r="741" spans="1:12" x14ac:dyDescent="0.2">
      <c r="A741" s="106" t="s">
        <v>117</v>
      </c>
      <c r="B741" s="80">
        <f>B742+B747</f>
        <v>1651</v>
      </c>
      <c r="C741" s="96">
        <f t="shared" si="170"/>
        <v>4.2267223061365558</v>
      </c>
      <c r="D741" s="80">
        <f t="shared" ref="D741:J741" si="171">D742+D747</f>
        <v>319</v>
      </c>
      <c r="E741" s="80">
        <f t="shared" si="171"/>
        <v>1332</v>
      </c>
      <c r="F741" s="80">
        <f t="shared" si="171"/>
        <v>717.9434782608696</v>
      </c>
      <c r="G741" s="80">
        <f t="shared" si="171"/>
        <v>43</v>
      </c>
      <c r="H741" s="80">
        <f t="shared" si="171"/>
        <v>890.31304347826085</v>
      </c>
      <c r="I741" s="80">
        <f t="shared" si="171"/>
        <v>180</v>
      </c>
      <c r="J741" s="81">
        <f t="shared" si="171"/>
        <v>1471</v>
      </c>
      <c r="K741" s="98"/>
      <c r="L741" s="61"/>
    </row>
    <row r="742" spans="1:12" x14ac:dyDescent="0.2">
      <c r="A742" s="124" t="s">
        <v>159</v>
      </c>
      <c r="B742" s="80">
        <f>SUM(B743:B745)</f>
        <v>1060</v>
      </c>
      <c r="C742" s="96">
        <f t="shared" si="170"/>
        <v>2.7137042062415198</v>
      </c>
      <c r="D742" s="80">
        <f t="shared" ref="D742:J742" si="172">SUM(D743:D745)</f>
        <v>157</v>
      </c>
      <c r="E742" s="80">
        <f t="shared" si="172"/>
        <v>903</v>
      </c>
      <c r="F742" s="80">
        <f t="shared" si="172"/>
        <v>452</v>
      </c>
      <c r="G742" s="80">
        <f t="shared" si="172"/>
        <v>23</v>
      </c>
      <c r="H742" s="80">
        <f t="shared" si="172"/>
        <v>585</v>
      </c>
      <c r="I742" s="80">
        <f t="shared" si="172"/>
        <v>138</v>
      </c>
      <c r="J742" s="81">
        <f t="shared" si="172"/>
        <v>922</v>
      </c>
      <c r="K742" s="98"/>
      <c r="L742" s="61"/>
    </row>
    <row r="743" spans="1:12" x14ac:dyDescent="0.2">
      <c r="A743" s="104" t="s">
        <v>219</v>
      </c>
      <c r="B743" s="47">
        <v>275</v>
      </c>
      <c r="C743" s="75">
        <f t="shared" si="170"/>
        <v>0.7040270346381301</v>
      </c>
      <c r="D743" s="47">
        <v>74</v>
      </c>
      <c r="E743" s="47">
        <v>201</v>
      </c>
      <c r="F743" s="82">
        <v>132</v>
      </c>
      <c r="G743" s="82">
        <v>3</v>
      </c>
      <c r="H743" s="82">
        <v>140</v>
      </c>
      <c r="I743" s="47">
        <v>59</v>
      </c>
      <c r="J743" s="43">
        <f>B743-I743</f>
        <v>216</v>
      </c>
      <c r="K743" s="98"/>
      <c r="L743" s="61"/>
    </row>
    <row r="744" spans="1:12" x14ac:dyDescent="0.2">
      <c r="A744" s="104" t="s">
        <v>220</v>
      </c>
      <c r="B744" s="47">
        <v>764</v>
      </c>
      <c r="C744" s="75">
        <f t="shared" si="170"/>
        <v>1.9559151071401142</v>
      </c>
      <c r="D744" s="47">
        <v>83</v>
      </c>
      <c r="E744" s="47">
        <v>681</v>
      </c>
      <c r="F744" s="82">
        <v>299</v>
      </c>
      <c r="G744" s="82">
        <v>20</v>
      </c>
      <c r="H744" s="82">
        <v>445</v>
      </c>
      <c r="I744" s="47">
        <v>79</v>
      </c>
      <c r="J744" s="43">
        <f>B744-I744</f>
        <v>685</v>
      </c>
      <c r="K744" s="98"/>
      <c r="L744" s="61"/>
    </row>
    <row r="745" spans="1:12" x14ac:dyDescent="0.2">
      <c r="A745" s="104" t="s">
        <v>221</v>
      </c>
      <c r="B745" s="47">
        <v>21</v>
      </c>
      <c r="C745" s="75">
        <f t="shared" si="170"/>
        <v>5.3762064463275389E-2</v>
      </c>
      <c r="D745" s="48" t="s">
        <v>73</v>
      </c>
      <c r="E745" s="47">
        <v>21</v>
      </c>
      <c r="F745" s="82">
        <v>21</v>
      </c>
      <c r="G745" s="84" t="s">
        <v>73</v>
      </c>
      <c r="H745" s="84" t="s">
        <v>73</v>
      </c>
      <c r="I745" s="84" t="s">
        <v>73</v>
      </c>
      <c r="J745" s="43">
        <f>B745</f>
        <v>21</v>
      </c>
      <c r="K745" s="98"/>
      <c r="L745" s="61"/>
    </row>
    <row r="746" spans="1:12" x14ac:dyDescent="0.2">
      <c r="A746" s="125"/>
      <c r="B746" s="47"/>
      <c r="C746" s="75"/>
      <c r="D746" s="47"/>
      <c r="E746" s="47"/>
      <c r="F746" s="82"/>
      <c r="G746" s="82"/>
      <c r="H746" s="82"/>
      <c r="I746" s="82"/>
      <c r="J746" s="43"/>
      <c r="K746" s="98"/>
      <c r="L746" s="61"/>
    </row>
    <row r="747" spans="1:12" x14ac:dyDescent="0.2">
      <c r="A747" s="124" t="s">
        <v>160</v>
      </c>
      <c r="B747" s="80">
        <f>SUM(B748:B749)</f>
        <v>591</v>
      </c>
      <c r="C747" s="96">
        <f t="shared" si="170"/>
        <v>1.513018099895036</v>
      </c>
      <c r="D747" s="80">
        <f t="shared" ref="D747:J747" si="173">SUM(D748:D749)</f>
        <v>162</v>
      </c>
      <c r="E747" s="80">
        <f t="shared" si="173"/>
        <v>429</v>
      </c>
      <c r="F747" s="80">
        <f t="shared" si="173"/>
        <v>265.9434782608696</v>
      </c>
      <c r="G747" s="80">
        <f t="shared" si="173"/>
        <v>20</v>
      </c>
      <c r="H747" s="80">
        <f t="shared" si="173"/>
        <v>305.31304347826085</v>
      </c>
      <c r="I747" s="80">
        <f t="shared" si="173"/>
        <v>42</v>
      </c>
      <c r="J747" s="81">
        <f t="shared" si="173"/>
        <v>549</v>
      </c>
      <c r="K747" s="98"/>
      <c r="L747" s="61"/>
    </row>
    <row r="748" spans="1:12" x14ac:dyDescent="0.2">
      <c r="A748" s="104" t="s">
        <v>233</v>
      </c>
      <c r="B748" s="47">
        <v>478</v>
      </c>
      <c r="C748" s="75">
        <f t="shared" si="170"/>
        <v>1.2237269911164588</v>
      </c>
      <c r="D748" s="47">
        <v>131</v>
      </c>
      <c r="E748" s="47">
        <v>347</v>
      </c>
      <c r="F748" s="82">
        <v>210.94347826086957</v>
      </c>
      <c r="G748" s="82">
        <v>20</v>
      </c>
      <c r="H748" s="82">
        <v>247.31304347826088</v>
      </c>
      <c r="I748" s="47">
        <v>42</v>
      </c>
      <c r="J748" s="43">
        <f>B748-I748</f>
        <v>436</v>
      </c>
      <c r="K748" s="98"/>
      <c r="L748" s="61"/>
    </row>
    <row r="749" spans="1:12" x14ac:dyDescent="0.2">
      <c r="A749" s="104" t="s">
        <v>232</v>
      </c>
      <c r="B749" s="47">
        <v>113</v>
      </c>
      <c r="C749" s="75">
        <f t="shared" si="170"/>
        <v>0.28929110877857711</v>
      </c>
      <c r="D749" s="47">
        <v>31</v>
      </c>
      <c r="E749" s="47">
        <v>82</v>
      </c>
      <c r="F749" s="82">
        <v>55</v>
      </c>
      <c r="G749" s="84" t="s">
        <v>73</v>
      </c>
      <c r="H749" s="82">
        <v>58</v>
      </c>
      <c r="I749" s="84" t="s">
        <v>73</v>
      </c>
      <c r="J749" s="43">
        <f>B749</f>
        <v>113</v>
      </c>
      <c r="K749" s="98"/>
      <c r="L749" s="61"/>
    </row>
    <row r="750" spans="1:12" x14ac:dyDescent="0.2">
      <c r="A750" s="125"/>
      <c r="B750" s="47"/>
      <c r="C750" s="75"/>
      <c r="D750" s="47"/>
      <c r="E750" s="47"/>
      <c r="F750" s="82"/>
      <c r="G750" s="82"/>
      <c r="H750" s="82"/>
      <c r="I750" s="82"/>
      <c r="J750" s="43"/>
      <c r="K750" s="98"/>
      <c r="L750" s="61"/>
    </row>
    <row r="751" spans="1:12" x14ac:dyDescent="0.2">
      <c r="A751" s="126" t="s">
        <v>51</v>
      </c>
      <c r="B751" s="80">
        <f>B752</f>
        <v>609</v>
      </c>
      <c r="C751" s="96">
        <f t="shared" si="170"/>
        <v>1.5590998694349862</v>
      </c>
      <c r="D751" s="80">
        <f t="shared" ref="D751:J751" si="174">D752</f>
        <v>153</v>
      </c>
      <c r="E751" s="80">
        <f t="shared" si="174"/>
        <v>456</v>
      </c>
      <c r="F751" s="80">
        <f t="shared" si="174"/>
        <v>277</v>
      </c>
      <c r="G751" s="80">
        <f t="shared" si="174"/>
        <v>10</v>
      </c>
      <c r="H751" s="80">
        <f>H752</f>
        <v>322</v>
      </c>
      <c r="I751" s="80">
        <f t="shared" si="174"/>
        <v>92</v>
      </c>
      <c r="J751" s="81">
        <f t="shared" si="174"/>
        <v>517</v>
      </c>
      <c r="K751" s="98"/>
      <c r="L751" s="61"/>
    </row>
    <row r="752" spans="1:12" x14ac:dyDescent="0.2">
      <c r="A752" s="124" t="s">
        <v>176</v>
      </c>
      <c r="B752" s="80">
        <f>SUM(B753:B757)</f>
        <v>609</v>
      </c>
      <c r="C752" s="96">
        <f t="shared" si="170"/>
        <v>1.5590998694349862</v>
      </c>
      <c r="D752" s="80">
        <f t="shared" ref="D752:J752" si="175">SUM(D753:D757)</f>
        <v>153</v>
      </c>
      <c r="E752" s="80">
        <f t="shared" si="175"/>
        <v>456</v>
      </c>
      <c r="F752" s="80">
        <f t="shared" si="175"/>
        <v>277</v>
      </c>
      <c r="G752" s="80">
        <f t="shared" si="175"/>
        <v>10</v>
      </c>
      <c r="H752" s="80">
        <f>SUM(H753:H757)</f>
        <v>322</v>
      </c>
      <c r="I752" s="80">
        <f t="shared" si="175"/>
        <v>92</v>
      </c>
      <c r="J752" s="81">
        <f t="shared" si="175"/>
        <v>517</v>
      </c>
      <c r="K752" s="98"/>
      <c r="L752" s="61"/>
    </row>
    <row r="753" spans="1:12" x14ac:dyDescent="0.2">
      <c r="A753" s="104" t="s">
        <v>286</v>
      </c>
      <c r="B753" s="47">
        <v>213</v>
      </c>
      <c r="C753" s="75">
        <f t="shared" si="170"/>
        <v>0.54530093955607895</v>
      </c>
      <c r="D753" s="47">
        <v>50</v>
      </c>
      <c r="E753" s="47">
        <v>163</v>
      </c>
      <c r="F753" s="82">
        <v>110</v>
      </c>
      <c r="G753" s="82">
        <v>2</v>
      </c>
      <c r="H753" s="82">
        <v>101</v>
      </c>
      <c r="I753" s="47">
        <v>35</v>
      </c>
      <c r="J753" s="43">
        <f>B753-I753</f>
        <v>178</v>
      </c>
      <c r="K753" s="98"/>
      <c r="L753" s="61"/>
    </row>
    <row r="754" spans="1:12" x14ac:dyDescent="0.2">
      <c r="A754" s="104" t="s">
        <v>287</v>
      </c>
      <c r="B754" s="47">
        <v>336</v>
      </c>
      <c r="C754" s="75">
        <f t="shared" si="170"/>
        <v>0.86019303141240622</v>
      </c>
      <c r="D754" s="47">
        <v>97</v>
      </c>
      <c r="E754" s="47">
        <v>239</v>
      </c>
      <c r="F754" s="82">
        <v>144</v>
      </c>
      <c r="G754" s="82">
        <v>6</v>
      </c>
      <c r="H754" s="82">
        <v>186</v>
      </c>
      <c r="I754" s="47">
        <v>43</v>
      </c>
      <c r="J754" s="43">
        <f>B754-I754</f>
        <v>293</v>
      </c>
      <c r="K754" s="98"/>
      <c r="L754" s="61"/>
    </row>
    <row r="755" spans="1:12" x14ac:dyDescent="0.2">
      <c r="A755" s="104" t="s">
        <v>288</v>
      </c>
      <c r="B755" s="47">
        <v>51</v>
      </c>
      <c r="C755" s="75">
        <f t="shared" si="170"/>
        <v>0.13056501369652596</v>
      </c>
      <c r="D755" s="47">
        <v>4</v>
      </c>
      <c r="E755" s="47">
        <v>47</v>
      </c>
      <c r="F755" s="82">
        <v>17</v>
      </c>
      <c r="G755" s="82">
        <v>1</v>
      </c>
      <c r="H755" s="82">
        <v>33</v>
      </c>
      <c r="I755" s="47">
        <v>14</v>
      </c>
      <c r="J755" s="43">
        <f>B755-I755</f>
        <v>37</v>
      </c>
      <c r="K755" s="98"/>
      <c r="L755" s="61"/>
    </row>
    <row r="756" spans="1:12" x14ac:dyDescent="0.2">
      <c r="A756" s="104" t="s">
        <v>362</v>
      </c>
      <c r="B756" s="47"/>
      <c r="C756" s="75"/>
      <c r="D756" s="47"/>
      <c r="E756" s="47"/>
      <c r="F756" s="47"/>
      <c r="G756" s="47"/>
      <c r="H756" s="47"/>
      <c r="I756" s="47"/>
      <c r="J756" s="43"/>
      <c r="K756" s="98"/>
      <c r="L756" s="61"/>
    </row>
    <row r="757" spans="1:12" x14ac:dyDescent="0.2">
      <c r="A757" s="104" t="s">
        <v>135</v>
      </c>
      <c r="B757" s="47">
        <v>9</v>
      </c>
      <c r="C757" s="75">
        <f t="shared" si="170"/>
        <v>2.3040884769975168E-2</v>
      </c>
      <c r="D757" s="47">
        <v>2</v>
      </c>
      <c r="E757" s="47">
        <v>7</v>
      </c>
      <c r="F757" s="82">
        <v>6</v>
      </c>
      <c r="G757" s="82">
        <v>1</v>
      </c>
      <c r="H757" s="82">
        <v>2</v>
      </c>
      <c r="I757" s="84" t="s">
        <v>73</v>
      </c>
      <c r="J757" s="43">
        <f>B757</f>
        <v>9</v>
      </c>
      <c r="K757" s="98"/>
      <c r="L757" s="61"/>
    </row>
    <row r="758" spans="1:12" x14ac:dyDescent="0.2">
      <c r="A758" s="123"/>
      <c r="B758" s="47"/>
      <c r="C758" s="75"/>
      <c r="D758" s="47"/>
      <c r="E758" s="47"/>
      <c r="F758" s="47"/>
      <c r="G758" s="47"/>
      <c r="H758" s="47"/>
      <c r="I758" s="47"/>
      <c r="J758" s="43"/>
      <c r="K758" s="98"/>
      <c r="L758" s="61"/>
    </row>
    <row r="759" spans="1:12" x14ac:dyDescent="0.2">
      <c r="A759" s="106" t="s">
        <v>95</v>
      </c>
      <c r="B759" s="80">
        <f>SUM(B760:B761)</f>
        <v>410</v>
      </c>
      <c r="C759" s="96">
        <f t="shared" si="170"/>
        <v>1.0496403061877575</v>
      </c>
      <c r="D759" s="80">
        <f t="shared" ref="D759" si="176">SUM(D760:D761)</f>
        <v>220</v>
      </c>
      <c r="E759" s="80">
        <f t="shared" ref="E759" si="177">SUM(E760:E761)</f>
        <v>190</v>
      </c>
      <c r="F759" s="80">
        <f t="shared" ref="F759" si="178">SUM(F760:F761)</f>
        <v>222.3953488372093</v>
      </c>
      <c r="G759" s="80">
        <f t="shared" ref="G759" si="179">SUM(G760:G761)</f>
        <v>13</v>
      </c>
      <c r="H759" s="80">
        <f t="shared" ref="H759" si="180">SUM(H760:H761)</f>
        <v>175</v>
      </c>
      <c r="I759" s="80">
        <f t="shared" ref="I759" si="181">SUM(I760:I761)</f>
        <v>75</v>
      </c>
      <c r="J759" s="81">
        <f>SUM(J760:J761)</f>
        <v>335</v>
      </c>
      <c r="K759" s="98"/>
      <c r="L759" s="61"/>
    </row>
    <row r="760" spans="1:12" x14ac:dyDescent="0.2">
      <c r="A760" s="104"/>
      <c r="B760" s="47"/>
      <c r="C760" s="75"/>
      <c r="D760" s="47"/>
      <c r="E760" s="47"/>
      <c r="F760" s="47"/>
      <c r="G760" s="47"/>
      <c r="H760" s="47"/>
      <c r="I760" s="47"/>
      <c r="J760" s="43"/>
      <c r="K760" s="98"/>
      <c r="L760" s="61"/>
    </row>
    <row r="761" spans="1:12" x14ac:dyDescent="0.2">
      <c r="A761" s="124" t="s">
        <v>245</v>
      </c>
      <c r="B761" s="80">
        <f>SUM(B762:B763)</f>
        <v>410</v>
      </c>
      <c r="C761" s="96">
        <f t="shared" si="170"/>
        <v>1.0496403061877575</v>
      </c>
      <c r="D761" s="80">
        <f t="shared" ref="D761:I761" si="182">SUM(D762:D763)</f>
        <v>220</v>
      </c>
      <c r="E761" s="80">
        <f t="shared" si="182"/>
        <v>190</v>
      </c>
      <c r="F761" s="80">
        <f>SUM(F762:F763)</f>
        <v>222.3953488372093</v>
      </c>
      <c r="G761" s="80">
        <f t="shared" si="182"/>
        <v>13</v>
      </c>
      <c r="H761" s="80">
        <f>SUM(H762:H763)</f>
        <v>175</v>
      </c>
      <c r="I761" s="80">
        <f t="shared" si="182"/>
        <v>75</v>
      </c>
      <c r="J761" s="81">
        <f>SUM(J762:J763)</f>
        <v>335</v>
      </c>
      <c r="K761" s="98"/>
      <c r="L761" s="61"/>
    </row>
    <row r="762" spans="1:12" x14ac:dyDescent="0.2">
      <c r="A762" s="127" t="s">
        <v>278</v>
      </c>
      <c r="B762" s="47">
        <v>234</v>
      </c>
      <c r="C762" s="75">
        <f t="shared" si="170"/>
        <v>0.59906300401935431</v>
      </c>
      <c r="D762" s="47">
        <v>114</v>
      </c>
      <c r="E762" s="47">
        <v>120</v>
      </c>
      <c r="F762" s="82">
        <v>161</v>
      </c>
      <c r="G762" s="82">
        <v>4</v>
      </c>
      <c r="H762" s="82">
        <v>69</v>
      </c>
      <c r="I762" s="47">
        <v>49</v>
      </c>
      <c r="J762" s="43">
        <f>B762-I762</f>
        <v>185</v>
      </c>
      <c r="K762" s="98"/>
      <c r="L762" s="61"/>
    </row>
    <row r="763" spans="1:12" x14ac:dyDescent="0.2">
      <c r="A763" s="104" t="s">
        <v>279</v>
      </c>
      <c r="B763" s="47">
        <v>176</v>
      </c>
      <c r="C763" s="75">
        <f t="shared" si="170"/>
        <v>0.45057730216840325</v>
      </c>
      <c r="D763" s="47">
        <v>106</v>
      </c>
      <c r="E763" s="47">
        <v>70</v>
      </c>
      <c r="F763" s="82">
        <v>61.395348837209305</v>
      </c>
      <c r="G763" s="82">
        <v>9</v>
      </c>
      <c r="H763" s="82">
        <v>106</v>
      </c>
      <c r="I763" s="47">
        <v>26</v>
      </c>
      <c r="J763" s="43">
        <f>B763-I763</f>
        <v>150</v>
      </c>
      <c r="K763" s="98"/>
      <c r="L763" s="61"/>
    </row>
    <row r="764" spans="1:12" x14ac:dyDescent="0.2">
      <c r="A764" s="123"/>
      <c r="B764" s="47"/>
      <c r="C764" s="75"/>
      <c r="D764" s="47"/>
      <c r="E764" s="47"/>
      <c r="F764" s="47"/>
      <c r="G764" s="47"/>
      <c r="H764" s="47"/>
      <c r="I764" s="47"/>
      <c r="J764" s="43"/>
      <c r="K764" s="98"/>
      <c r="L764" s="61"/>
    </row>
    <row r="765" spans="1:12" x14ac:dyDescent="0.2">
      <c r="A765" s="126" t="s">
        <v>16</v>
      </c>
      <c r="B765" s="80">
        <f>B767+B772</f>
        <v>887</v>
      </c>
      <c r="C765" s="96">
        <f t="shared" si="170"/>
        <v>2.2708071989964416</v>
      </c>
      <c r="D765" s="80">
        <f t="shared" ref="D765:J765" si="183">D767+D772</f>
        <v>115</v>
      </c>
      <c r="E765" s="80">
        <f t="shared" si="183"/>
        <v>772</v>
      </c>
      <c r="F765" s="80">
        <f t="shared" si="183"/>
        <v>646</v>
      </c>
      <c r="G765" s="80">
        <f>G767+G772</f>
        <v>17</v>
      </c>
      <c r="H765" s="80">
        <f t="shared" si="183"/>
        <v>224</v>
      </c>
      <c r="I765" s="80">
        <f t="shared" si="183"/>
        <v>96</v>
      </c>
      <c r="J765" s="81">
        <f t="shared" si="183"/>
        <v>791</v>
      </c>
      <c r="K765" s="98"/>
      <c r="L765" s="61"/>
    </row>
    <row r="766" spans="1:12" x14ac:dyDescent="0.2">
      <c r="A766" s="104"/>
      <c r="B766" s="47"/>
      <c r="C766" s="75"/>
      <c r="D766" s="47"/>
      <c r="E766" s="47"/>
      <c r="F766" s="47"/>
      <c r="G766" s="47"/>
      <c r="H766" s="47"/>
      <c r="I766" s="47"/>
      <c r="J766" s="43"/>
      <c r="K766" s="98"/>
      <c r="L766" s="61"/>
    </row>
    <row r="767" spans="1:12" x14ac:dyDescent="0.2">
      <c r="A767" s="124" t="s">
        <v>151</v>
      </c>
      <c r="B767" s="80">
        <f>SUM(B768:B770)</f>
        <v>695</v>
      </c>
      <c r="C767" s="96">
        <f t="shared" si="170"/>
        <v>1.7792683239036378</v>
      </c>
      <c r="D767" s="80">
        <f t="shared" ref="D767:J767" si="184">SUM(D768:D770)</f>
        <v>64</v>
      </c>
      <c r="E767" s="80">
        <f t="shared" si="184"/>
        <v>631</v>
      </c>
      <c r="F767" s="80">
        <f t="shared" si="184"/>
        <v>533</v>
      </c>
      <c r="G767" s="80">
        <f t="shared" si="184"/>
        <v>11</v>
      </c>
      <c r="H767" s="80">
        <f t="shared" si="184"/>
        <v>151</v>
      </c>
      <c r="I767" s="80">
        <f t="shared" si="184"/>
        <v>90</v>
      </c>
      <c r="J767" s="81">
        <f t="shared" si="184"/>
        <v>605</v>
      </c>
      <c r="K767" s="98"/>
      <c r="L767" s="61"/>
    </row>
    <row r="768" spans="1:12" x14ac:dyDescent="0.2">
      <c r="A768" s="127" t="s">
        <v>282</v>
      </c>
      <c r="B768" s="47">
        <v>261</v>
      </c>
      <c r="C768" s="75">
        <f t="shared" si="170"/>
        <v>0.6681856583292799</v>
      </c>
      <c r="D768" s="47">
        <v>8</v>
      </c>
      <c r="E768" s="47">
        <v>253</v>
      </c>
      <c r="F768" s="82">
        <v>207</v>
      </c>
      <c r="G768" s="82">
        <v>4</v>
      </c>
      <c r="H768" s="82">
        <v>50</v>
      </c>
      <c r="I768" s="47">
        <v>51</v>
      </c>
      <c r="J768" s="43">
        <f>B768-I768</f>
        <v>210</v>
      </c>
      <c r="K768" s="98"/>
      <c r="L768" s="61"/>
    </row>
    <row r="769" spans="1:12" x14ac:dyDescent="0.2">
      <c r="A769" s="127" t="s">
        <v>264</v>
      </c>
      <c r="B769" s="47">
        <v>291</v>
      </c>
      <c r="C769" s="75">
        <f t="shared" si="170"/>
        <v>0.74498860756253038</v>
      </c>
      <c r="D769" s="47">
        <v>43</v>
      </c>
      <c r="E769" s="47">
        <v>248</v>
      </c>
      <c r="F769" s="82">
        <v>197</v>
      </c>
      <c r="G769" s="82">
        <v>7</v>
      </c>
      <c r="H769" s="82">
        <v>87</v>
      </c>
      <c r="I769" s="47">
        <v>39</v>
      </c>
      <c r="J769" s="43">
        <f>B769-I769</f>
        <v>252</v>
      </c>
      <c r="K769" s="98"/>
      <c r="L769" s="61"/>
    </row>
    <row r="770" spans="1:12" x14ac:dyDescent="0.2">
      <c r="A770" s="104" t="s">
        <v>129</v>
      </c>
      <c r="B770" s="47">
        <v>143</v>
      </c>
      <c r="C770" s="75">
        <f t="shared" si="170"/>
        <v>0.36609405801182765</v>
      </c>
      <c r="D770" s="47">
        <v>13</v>
      </c>
      <c r="E770" s="47">
        <v>130</v>
      </c>
      <c r="F770" s="82">
        <v>129</v>
      </c>
      <c r="G770" s="84" t="s">
        <v>73</v>
      </c>
      <c r="H770" s="84">
        <v>14</v>
      </c>
      <c r="I770" s="84" t="s">
        <v>73</v>
      </c>
      <c r="J770" s="43">
        <f>B770</f>
        <v>143</v>
      </c>
      <c r="K770" s="98"/>
      <c r="L770" s="61"/>
    </row>
    <row r="771" spans="1:12" x14ac:dyDescent="0.2">
      <c r="A771" s="124"/>
      <c r="B771" s="47"/>
      <c r="C771" s="75"/>
      <c r="D771" s="47"/>
      <c r="E771" s="47"/>
      <c r="F771" s="47"/>
      <c r="G771" s="47"/>
      <c r="H771" s="47"/>
      <c r="I771" s="47"/>
      <c r="J771" s="43"/>
      <c r="K771" s="98"/>
      <c r="L771" s="61"/>
    </row>
    <row r="772" spans="1:12" x14ac:dyDescent="0.2">
      <c r="A772" s="106" t="s">
        <v>353</v>
      </c>
      <c r="B772" s="55">
        <v>192</v>
      </c>
      <c r="C772" s="96">
        <f t="shared" si="170"/>
        <v>0.49153887509280358</v>
      </c>
      <c r="D772" s="55">
        <v>51</v>
      </c>
      <c r="E772" s="55">
        <v>141</v>
      </c>
      <c r="F772" s="80">
        <v>113</v>
      </c>
      <c r="G772" s="80">
        <v>6</v>
      </c>
      <c r="H772" s="80">
        <v>73</v>
      </c>
      <c r="I772" s="55">
        <v>6</v>
      </c>
      <c r="J772" s="50">
        <f>B772-I772</f>
        <v>186</v>
      </c>
      <c r="K772" s="98"/>
      <c r="L772" s="61"/>
    </row>
    <row r="773" spans="1:12" x14ac:dyDescent="0.2">
      <c r="A773" s="104" t="s">
        <v>125</v>
      </c>
      <c r="B773" s="47">
        <v>192</v>
      </c>
      <c r="C773" s="75">
        <f t="shared" si="170"/>
        <v>0.49153887509280358</v>
      </c>
      <c r="D773" s="47">
        <v>51</v>
      </c>
      <c r="E773" s="47">
        <v>141</v>
      </c>
      <c r="F773" s="82">
        <v>113</v>
      </c>
      <c r="G773" s="82">
        <v>6</v>
      </c>
      <c r="H773" s="82">
        <v>73</v>
      </c>
      <c r="I773" s="47">
        <v>6</v>
      </c>
      <c r="J773" s="43">
        <f>B773-I773</f>
        <v>186</v>
      </c>
      <c r="K773" s="98"/>
      <c r="L773" s="61"/>
    </row>
    <row r="774" spans="1:12" x14ac:dyDescent="0.2">
      <c r="A774" s="125"/>
      <c r="B774" s="47"/>
      <c r="C774" s="75"/>
      <c r="D774" s="47"/>
      <c r="E774" s="47"/>
      <c r="F774" s="82"/>
      <c r="G774" s="82"/>
      <c r="H774" s="82"/>
      <c r="I774" s="47"/>
      <c r="J774" s="43"/>
      <c r="K774" s="98"/>
      <c r="L774" s="61"/>
    </row>
    <row r="775" spans="1:12" x14ac:dyDescent="0.2">
      <c r="A775" s="106" t="s">
        <v>74</v>
      </c>
      <c r="B775" s="47"/>
      <c r="C775" s="75"/>
      <c r="D775" s="47"/>
      <c r="E775" s="47"/>
      <c r="F775" s="82"/>
      <c r="G775" s="82"/>
      <c r="H775" s="82"/>
      <c r="I775" s="47"/>
      <c r="J775" s="43"/>
      <c r="K775" s="98"/>
      <c r="L775" s="61"/>
    </row>
    <row r="776" spans="1:12" x14ac:dyDescent="0.2">
      <c r="A776" s="126" t="s">
        <v>75</v>
      </c>
      <c r="B776" s="55">
        <v>1</v>
      </c>
      <c r="C776" s="96">
        <f t="shared" si="170"/>
        <v>2.5600983077750184E-3</v>
      </c>
      <c r="D776" s="52" t="s">
        <v>73</v>
      </c>
      <c r="E776" s="55">
        <v>1</v>
      </c>
      <c r="F776" s="80">
        <v>1</v>
      </c>
      <c r="G776" s="85" t="s">
        <v>73</v>
      </c>
      <c r="H776" s="85" t="s">
        <v>73</v>
      </c>
      <c r="I776" s="85" t="s">
        <v>73</v>
      </c>
      <c r="J776" s="50">
        <f>B776</f>
        <v>1</v>
      </c>
      <c r="K776" s="98"/>
      <c r="L776" s="61"/>
    </row>
    <row r="777" spans="1:12" x14ac:dyDescent="0.2">
      <c r="A777" s="125" t="s">
        <v>374</v>
      </c>
      <c r="B777" s="47">
        <v>1</v>
      </c>
      <c r="C777" s="75">
        <f t="shared" si="170"/>
        <v>2.5600983077750184E-3</v>
      </c>
      <c r="D777" s="48" t="s">
        <v>73</v>
      </c>
      <c r="E777" s="47">
        <v>1</v>
      </c>
      <c r="F777" s="82">
        <v>1</v>
      </c>
      <c r="G777" s="84" t="s">
        <v>73</v>
      </c>
      <c r="H777" s="84" t="s">
        <v>73</v>
      </c>
      <c r="I777" s="84" t="s">
        <v>73</v>
      </c>
      <c r="J777" s="43">
        <f>B777</f>
        <v>1</v>
      </c>
      <c r="K777" s="98"/>
      <c r="L777" s="61"/>
    </row>
    <row r="778" spans="1:12" x14ac:dyDescent="0.2">
      <c r="A778" s="125"/>
      <c r="B778" s="47"/>
      <c r="C778" s="75"/>
      <c r="D778" s="47"/>
      <c r="E778" s="47"/>
      <c r="F778" s="82"/>
      <c r="G778" s="82"/>
      <c r="H778" s="82"/>
      <c r="I778" s="47"/>
      <c r="J778" s="43"/>
      <c r="K778" s="98"/>
      <c r="L778" s="61"/>
    </row>
    <row r="779" spans="1:12" x14ac:dyDescent="0.2">
      <c r="A779" s="126" t="s">
        <v>17</v>
      </c>
      <c r="B779" s="55">
        <v>194</v>
      </c>
      <c r="C779" s="96">
        <f t="shared" si="170"/>
        <v>0.49665907170835355</v>
      </c>
      <c r="D779" s="55">
        <v>52</v>
      </c>
      <c r="E779" s="55">
        <v>142</v>
      </c>
      <c r="F779" s="80">
        <v>119.22916666666667</v>
      </c>
      <c r="G779" s="85" t="s">
        <v>73</v>
      </c>
      <c r="H779" s="80">
        <v>74.770833333333343</v>
      </c>
      <c r="I779" s="55">
        <v>47</v>
      </c>
      <c r="J779" s="50">
        <f>B779-I779</f>
        <v>147</v>
      </c>
      <c r="K779" s="98"/>
      <c r="L779" s="61"/>
    </row>
    <row r="780" spans="1:12" x14ac:dyDescent="0.2">
      <c r="A780" s="127"/>
      <c r="B780" s="47"/>
      <c r="C780" s="75"/>
      <c r="D780" s="47"/>
      <c r="E780" s="47"/>
      <c r="F780" s="82"/>
      <c r="G780" s="84"/>
      <c r="H780" s="82"/>
      <c r="I780" s="47"/>
      <c r="J780" s="43"/>
      <c r="K780" s="98"/>
      <c r="L780" s="61"/>
    </row>
    <row r="781" spans="1:12" x14ac:dyDescent="0.2">
      <c r="A781" s="124" t="s">
        <v>280</v>
      </c>
      <c r="B781" s="55">
        <v>194</v>
      </c>
      <c r="C781" s="96">
        <f t="shared" si="170"/>
        <v>0.49665907170835355</v>
      </c>
      <c r="D781" s="55">
        <v>52</v>
      </c>
      <c r="E781" s="55">
        <v>142</v>
      </c>
      <c r="F781" s="80">
        <v>119.22916666666667</v>
      </c>
      <c r="G781" s="84" t="s">
        <v>73</v>
      </c>
      <c r="H781" s="80">
        <v>74.770833333333343</v>
      </c>
      <c r="I781" s="55">
        <v>47</v>
      </c>
      <c r="J781" s="50">
        <f>B781-I781</f>
        <v>147</v>
      </c>
      <c r="K781" s="98"/>
      <c r="L781" s="61"/>
    </row>
    <row r="782" spans="1:12" x14ac:dyDescent="0.2">
      <c r="A782" s="104" t="s">
        <v>281</v>
      </c>
      <c r="B782" s="47">
        <v>194</v>
      </c>
      <c r="C782" s="75">
        <f t="shared" si="170"/>
        <v>0.49665907170835355</v>
      </c>
      <c r="D782" s="47">
        <v>52</v>
      </c>
      <c r="E782" s="47">
        <v>142</v>
      </c>
      <c r="F782" s="82">
        <v>119.22916666666667</v>
      </c>
      <c r="G782" s="84" t="s">
        <v>73</v>
      </c>
      <c r="H782" s="82">
        <v>74.770833333333343</v>
      </c>
      <c r="I782" s="47">
        <v>47</v>
      </c>
      <c r="J782" s="43">
        <f>B782-I782</f>
        <v>147</v>
      </c>
      <c r="K782" s="98"/>
      <c r="L782" s="61"/>
    </row>
    <row r="783" spans="1:12" x14ac:dyDescent="0.2">
      <c r="A783" s="125"/>
      <c r="B783" s="47"/>
      <c r="C783" s="75"/>
      <c r="D783" s="47"/>
      <c r="E783" s="47"/>
      <c r="F783" s="82"/>
      <c r="G783" s="82"/>
      <c r="H783" s="82"/>
      <c r="I783" s="47"/>
      <c r="J783" s="43"/>
      <c r="K783" s="98"/>
      <c r="L783" s="61"/>
    </row>
    <row r="784" spans="1:12" x14ac:dyDescent="0.2">
      <c r="A784" s="106" t="s">
        <v>47</v>
      </c>
      <c r="B784" s="80">
        <f>SUM(B785:B785)</f>
        <v>346</v>
      </c>
      <c r="C784" s="96">
        <f t="shared" si="170"/>
        <v>0.88579401449015649</v>
      </c>
      <c r="D784" s="80">
        <f t="shared" ref="D784:J784" si="185">SUM(D785:D785)</f>
        <v>143</v>
      </c>
      <c r="E784" s="80">
        <f t="shared" si="185"/>
        <v>203</v>
      </c>
      <c r="F784" s="80">
        <f t="shared" si="185"/>
        <v>185.25875265418992</v>
      </c>
      <c r="G784" s="80">
        <f t="shared" si="185"/>
        <v>11</v>
      </c>
      <c r="H784" s="80">
        <f t="shared" si="185"/>
        <v>149.65759715569604</v>
      </c>
      <c r="I784" s="80">
        <f t="shared" si="185"/>
        <v>37</v>
      </c>
      <c r="J784" s="81">
        <f t="shared" si="185"/>
        <v>309</v>
      </c>
      <c r="K784" s="98"/>
      <c r="L784" s="61"/>
    </row>
    <row r="785" spans="1:12" x14ac:dyDescent="0.2">
      <c r="A785" s="106" t="s">
        <v>154</v>
      </c>
      <c r="B785" s="80">
        <f>SUM(B786:B787)</f>
        <v>346</v>
      </c>
      <c r="C785" s="96">
        <f t="shared" si="170"/>
        <v>0.88579401449015649</v>
      </c>
      <c r="D785" s="80">
        <f t="shared" ref="D785:J785" si="186">SUM(D786:D787)</f>
        <v>143</v>
      </c>
      <c r="E785" s="80">
        <f t="shared" si="186"/>
        <v>203</v>
      </c>
      <c r="F785" s="80">
        <f t="shared" si="186"/>
        <v>185.25875265418992</v>
      </c>
      <c r="G785" s="80">
        <f t="shared" si="186"/>
        <v>11</v>
      </c>
      <c r="H785" s="80">
        <f t="shared" si="186"/>
        <v>149.65759715569604</v>
      </c>
      <c r="I785" s="80">
        <f t="shared" si="186"/>
        <v>37</v>
      </c>
      <c r="J785" s="81">
        <f t="shared" si="186"/>
        <v>309</v>
      </c>
      <c r="K785" s="98"/>
      <c r="L785" s="61"/>
    </row>
    <row r="786" spans="1:12" x14ac:dyDescent="0.2">
      <c r="A786" s="104" t="s">
        <v>363</v>
      </c>
      <c r="B786" s="47">
        <v>265</v>
      </c>
      <c r="C786" s="75">
        <f t="shared" si="170"/>
        <v>0.67842605156037994</v>
      </c>
      <c r="D786" s="47">
        <v>103</v>
      </c>
      <c r="E786" s="47">
        <v>162</v>
      </c>
      <c r="F786" s="82">
        <v>116.88212927756655</v>
      </c>
      <c r="G786" s="82">
        <v>11</v>
      </c>
      <c r="H786" s="82">
        <v>137.03422053231941</v>
      </c>
      <c r="I786" s="47">
        <v>30</v>
      </c>
      <c r="J786" s="43">
        <f>B786-I786</f>
        <v>235</v>
      </c>
      <c r="K786" s="98"/>
      <c r="L786" s="61"/>
    </row>
    <row r="787" spans="1:12" x14ac:dyDescent="0.2">
      <c r="A787" s="125" t="s">
        <v>383</v>
      </c>
      <c r="B787" s="47">
        <v>81</v>
      </c>
      <c r="C787" s="75">
        <f t="shared" si="170"/>
        <v>0.20736796292977649</v>
      </c>
      <c r="D787" s="47">
        <v>40</v>
      </c>
      <c r="E787" s="47">
        <v>41</v>
      </c>
      <c r="F787" s="82">
        <v>68.376623376623371</v>
      </c>
      <c r="G787" s="84" t="s">
        <v>73</v>
      </c>
      <c r="H787" s="82">
        <v>12.623376623376624</v>
      </c>
      <c r="I787" s="47">
        <v>7</v>
      </c>
      <c r="J787" s="43">
        <f>B787-I787</f>
        <v>74</v>
      </c>
      <c r="K787" s="98"/>
      <c r="L787" s="61"/>
    </row>
    <row r="788" spans="1:12" x14ac:dyDescent="0.2">
      <c r="A788" s="125"/>
      <c r="B788" s="47"/>
      <c r="C788" s="75"/>
      <c r="D788" s="47"/>
      <c r="E788" s="47"/>
      <c r="F788" s="82"/>
      <c r="G788" s="82"/>
      <c r="H788" s="82"/>
      <c r="I788" s="47"/>
      <c r="J788" s="43"/>
      <c r="K788" s="98"/>
      <c r="L788" s="61"/>
    </row>
    <row r="789" spans="1:12" x14ac:dyDescent="0.2">
      <c r="A789" s="106" t="s">
        <v>54</v>
      </c>
      <c r="B789" s="55">
        <v>281</v>
      </c>
      <c r="C789" s="96">
        <f t="shared" si="170"/>
        <v>0.71938762448478022</v>
      </c>
      <c r="D789" s="55">
        <v>58</v>
      </c>
      <c r="E789" s="55">
        <v>223</v>
      </c>
      <c r="F789" s="80">
        <v>155.10394265232975</v>
      </c>
      <c r="G789" s="80">
        <v>2.0143369175627241</v>
      </c>
      <c r="H789" s="80">
        <v>123.88172043010753</v>
      </c>
      <c r="I789" s="55">
        <v>42</v>
      </c>
      <c r="J789" s="50">
        <f>B789-I789</f>
        <v>239</v>
      </c>
      <c r="K789" s="98"/>
      <c r="L789" s="61"/>
    </row>
    <row r="790" spans="1:12" x14ac:dyDescent="0.2">
      <c r="A790" s="124" t="s">
        <v>155</v>
      </c>
      <c r="B790" s="55">
        <v>281</v>
      </c>
      <c r="C790" s="96">
        <f t="shared" si="170"/>
        <v>0.71938762448478022</v>
      </c>
      <c r="D790" s="55">
        <v>58</v>
      </c>
      <c r="E790" s="55">
        <v>223</v>
      </c>
      <c r="F790" s="80">
        <v>155.10394265232975</v>
      </c>
      <c r="G790" s="80">
        <v>2</v>
      </c>
      <c r="H790" s="80">
        <v>123.88172043010753</v>
      </c>
      <c r="I790" s="55">
        <v>42</v>
      </c>
      <c r="J790" s="50">
        <f>B790-I790</f>
        <v>239</v>
      </c>
      <c r="K790" s="98"/>
      <c r="L790" s="61"/>
    </row>
    <row r="791" spans="1:12" x14ac:dyDescent="0.2">
      <c r="A791" s="104" t="s">
        <v>283</v>
      </c>
      <c r="B791" s="47">
        <v>281</v>
      </c>
      <c r="C791" s="75">
        <f t="shared" si="170"/>
        <v>0.71938762448478022</v>
      </c>
      <c r="D791" s="47">
        <v>58</v>
      </c>
      <c r="E791" s="47">
        <v>223</v>
      </c>
      <c r="F791" s="82">
        <v>155.10394265232975</v>
      </c>
      <c r="G791" s="82">
        <v>2</v>
      </c>
      <c r="H791" s="82">
        <v>123.88172043010753</v>
      </c>
      <c r="I791" s="47">
        <v>42</v>
      </c>
      <c r="J791" s="43">
        <f>B791-I791</f>
        <v>239</v>
      </c>
      <c r="K791" s="98"/>
      <c r="L791" s="61"/>
    </row>
    <row r="792" spans="1:12" x14ac:dyDescent="0.2">
      <c r="A792" s="125"/>
      <c r="B792" s="47"/>
      <c r="C792" s="75"/>
      <c r="D792" s="47"/>
      <c r="E792" s="47"/>
      <c r="F792" s="82"/>
      <c r="G792" s="82"/>
      <c r="H792" s="82"/>
      <c r="I792" s="47"/>
      <c r="J792" s="43"/>
      <c r="K792" s="98"/>
      <c r="L792" s="61"/>
    </row>
    <row r="793" spans="1:12" x14ac:dyDescent="0.2">
      <c r="A793" s="106" t="s">
        <v>55</v>
      </c>
      <c r="B793" s="80">
        <f>B795+B798+B801</f>
        <v>426</v>
      </c>
      <c r="C793" s="96">
        <f t="shared" si="170"/>
        <v>1.0906018791121579</v>
      </c>
      <c r="D793" s="80">
        <f>D798+D801</f>
        <v>129</v>
      </c>
      <c r="E793" s="80">
        <f t="shared" ref="E793:J793" si="187">E795+E798+E801</f>
        <v>297</v>
      </c>
      <c r="F793" s="80">
        <f>F798+F801</f>
        <v>283.2904796511628</v>
      </c>
      <c r="G793" s="80">
        <f>G798+G801</f>
        <v>7</v>
      </c>
      <c r="H793" s="80">
        <f t="shared" si="187"/>
        <v>135.42972383720931</v>
      </c>
      <c r="I793" s="80">
        <f>I798+I801</f>
        <v>50</v>
      </c>
      <c r="J793" s="81">
        <f t="shared" si="187"/>
        <v>376</v>
      </c>
      <c r="K793" s="98"/>
      <c r="L793" s="61"/>
    </row>
    <row r="794" spans="1:12" x14ac:dyDescent="0.2">
      <c r="A794" s="104"/>
      <c r="B794" s="47"/>
      <c r="C794" s="75"/>
      <c r="D794" s="47"/>
      <c r="E794" s="47"/>
      <c r="F794" s="82"/>
      <c r="G794" s="82"/>
      <c r="H794" s="82"/>
      <c r="I794" s="47"/>
      <c r="J794" s="43"/>
      <c r="K794" s="98"/>
      <c r="L794" s="61"/>
    </row>
    <row r="795" spans="1:12" x14ac:dyDescent="0.2">
      <c r="A795" s="130" t="s">
        <v>389</v>
      </c>
      <c r="B795" s="55">
        <v>2</v>
      </c>
      <c r="C795" s="96">
        <f t="shared" si="170"/>
        <v>5.1201966155500368E-3</v>
      </c>
      <c r="D795" s="52" t="s">
        <v>73</v>
      </c>
      <c r="E795" s="52">
        <v>2</v>
      </c>
      <c r="F795" s="85" t="s">
        <v>73</v>
      </c>
      <c r="G795" s="85" t="s">
        <v>73</v>
      </c>
      <c r="H795" s="85">
        <v>2</v>
      </c>
      <c r="I795" s="85" t="s">
        <v>73</v>
      </c>
      <c r="J795" s="50">
        <f>B795</f>
        <v>2</v>
      </c>
      <c r="K795" s="98"/>
      <c r="L795" s="61"/>
    </row>
    <row r="796" spans="1:12" x14ac:dyDescent="0.2">
      <c r="A796" s="125" t="s">
        <v>365</v>
      </c>
      <c r="B796" s="47">
        <v>2</v>
      </c>
      <c r="C796" s="75">
        <f t="shared" ref="C796:C807" si="188">(B796/$B$10)*100</f>
        <v>5.1201966155500368E-3</v>
      </c>
      <c r="D796" s="48" t="s">
        <v>73</v>
      </c>
      <c r="E796" s="47">
        <v>2</v>
      </c>
      <c r="F796" s="84" t="s">
        <v>73</v>
      </c>
      <c r="G796" s="84" t="s">
        <v>73</v>
      </c>
      <c r="H796" s="82">
        <v>2</v>
      </c>
      <c r="I796" s="84" t="s">
        <v>73</v>
      </c>
      <c r="J796" s="43">
        <f>B796</f>
        <v>2</v>
      </c>
      <c r="K796" s="98"/>
      <c r="L796" s="61"/>
    </row>
    <row r="797" spans="1:12" x14ac:dyDescent="0.2">
      <c r="A797" s="104"/>
      <c r="B797" s="47"/>
      <c r="C797" s="75"/>
      <c r="D797" s="47"/>
      <c r="E797" s="47"/>
      <c r="F797" s="82"/>
      <c r="G797" s="82"/>
      <c r="H797" s="82"/>
      <c r="I797" s="47"/>
      <c r="J797" s="43"/>
      <c r="K797" s="98"/>
      <c r="L797" s="61"/>
    </row>
    <row r="798" spans="1:12" x14ac:dyDescent="0.2">
      <c r="A798" s="124" t="s">
        <v>165</v>
      </c>
      <c r="B798" s="55">
        <v>201</v>
      </c>
      <c r="C798" s="96">
        <f t="shared" si="188"/>
        <v>0.51457975986277882</v>
      </c>
      <c r="D798" s="55">
        <v>55</v>
      </c>
      <c r="E798" s="55">
        <v>146</v>
      </c>
      <c r="F798" s="80">
        <v>126.671875</v>
      </c>
      <c r="G798" s="80">
        <v>2</v>
      </c>
      <c r="H798" s="80">
        <v>72.234375</v>
      </c>
      <c r="I798" s="55">
        <v>27</v>
      </c>
      <c r="J798" s="50">
        <f>B798-I798</f>
        <v>174</v>
      </c>
      <c r="K798" s="98"/>
      <c r="L798" s="61"/>
    </row>
    <row r="799" spans="1:12" x14ac:dyDescent="0.2">
      <c r="A799" s="125" t="s">
        <v>166</v>
      </c>
      <c r="B799" s="47">
        <v>201</v>
      </c>
      <c r="C799" s="75">
        <f t="shared" si="188"/>
        <v>0.51457975986277882</v>
      </c>
      <c r="D799" s="47">
        <v>55</v>
      </c>
      <c r="E799" s="47">
        <v>146</v>
      </c>
      <c r="F799" s="82">
        <v>126.671875</v>
      </c>
      <c r="G799" s="82">
        <v>2</v>
      </c>
      <c r="H799" s="82">
        <v>72.234375</v>
      </c>
      <c r="I799" s="47">
        <v>27</v>
      </c>
      <c r="J799" s="43">
        <f>B799-I799</f>
        <v>174</v>
      </c>
      <c r="K799" s="98"/>
      <c r="L799" s="61"/>
    </row>
    <row r="800" spans="1:12" x14ac:dyDescent="0.2">
      <c r="A800" s="125"/>
      <c r="B800" s="47"/>
      <c r="C800" s="75"/>
      <c r="D800" s="47"/>
      <c r="E800" s="47"/>
      <c r="F800" s="82"/>
      <c r="G800" s="82"/>
      <c r="H800" s="82"/>
      <c r="I800" s="47"/>
      <c r="J800" s="43"/>
      <c r="K800" s="98"/>
      <c r="L800" s="61"/>
    </row>
    <row r="801" spans="1:12" x14ac:dyDescent="0.2">
      <c r="A801" s="124" t="s">
        <v>167</v>
      </c>
      <c r="B801" s="55">
        <v>223</v>
      </c>
      <c r="C801" s="96">
        <f t="shared" si="188"/>
        <v>0.57090192263382911</v>
      </c>
      <c r="D801" s="55">
        <v>74</v>
      </c>
      <c r="E801" s="55">
        <v>149</v>
      </c>
      <c r="F801" s="80">
        <v>156.6186046511628</v>
      </c>
      <c r="G801" s="80">
        <v>5</v>
      </c>
      <c r="H801" s="80">
        <v>61.195348837209309</v>
      </c>
      <c r="I801" s="55">
        <v>23</v>
      </c>
      <c r="J801" s="50">
        <f>B801-I801</f>
        <v>200</v>
      </c>
      <c r="K801" s="98"/>
      <c r="L801" s="61"/>
    </row>
    <row r="802" spans="1:12" x14ac:dyDescent="0.2">
      <c r="A802" s="104" t="s">
        <v>284</v>
      </c>
      <c r="B802" s="47">
        <v>223</v>
      </c>
      <c r="C802" s="75">
        <f t="shared" si="188"/>
        <v>0.57090192263382911</v>
      </c>
      <c r="D802" s="47">
        <v>74</v>
      </c>
      <c r="E802" s="47">
        <v>149</v>
      </c>
      <c r="F802" s="82">
        <v>156.6186046511628</v>
      </c>
      <c r="G802" s="82">
        <v>5</v>
      </c>
      <c r="H802" s="82">
        <v>61.195348837209309</v>
      </c>
      <c r="I802" s="47">
        <v>23</v>
      </c>
      <c r="J802" s="43">
        <f>B802-I802</f>
        <v>200</v>
      </c>
      <c r="K802" s="98"/>
      <c r="L802" s="61"/>
    </row>
    <row r="803" spans="1:12" x14ac:dyDescent="0.2">
      <c r="A803" s="125"/>
      <c r="B803" s="47"/>
      <c r="C803" s="75"/>
      <c r="D803" s="47"/>
      <c r="E803" s="47"/>
      <c r="F803" s="82"/>
      <c r="G803" s="82"/>
      <c r="H803" s="82"/>
      <c r="I803" s="47"/>
      <c r="J803" s="43"/>
      <c r="K803" s="98"/>
      <c r="L803" s="61"/>
    </row>
    <row r="804" spans="1:12" x14ac:dyDescent="0.2">
      <c r="A804" s="106" t="s">
        <v>107</v>
      </c>
      <c r="B804" s="80">
        <f>B805</f>
        <v>398</v>
      </c>
      <c r="C804" s="96">
        <f t="shared" si="188"/>
        <v>1.0189191264944573</v>
      </c>
      <c r="D804" s="80">
        <f t="shared" ref="D804:J804" si="189">D805</f>
        <v>214</v>
      </c>
      <c r="E804" s="80">
        <f t="shared" si="189"/>
        <v>184</v>
      </c>
      <c r="F804" s="80">
        <f t="shared" si="189"/>
        <v>191.16267779575844</v>
      </c>
      <c r="G804" s="80">
        <f t="shared" si="189"/>
        <v>33</v>
      </c>
      <c r="H804" s="80">
        <f t="shared" si="189"/>
        <v>173.5245720126054</v>
      </c>
      <c r="I804" s="80">
        <f t="shared" si="189"/>
        <v>63</v>
      </c>
      <c r="J804" s="81">
        <f t="shared" si="189"/>
        <v>335</v>
      </c>
      <c r="K804" s="98"/>
      <c r="L804" s="61"/>
    </row>
    <row r="805" spans="1:12" x14ac:dyDescent="0.2">
      <c r="A805" s="124" t="s">
        <v>169</v>
      </c>
      <c r="B805" s="80">
        <f>SUM(B806:B807)</f>
        <v>398</v>
      </c>
      <c r="C805" s="96">
        <f t="shared" si="188"/>
        <v>1.0189191264944573</v>
      </c>
      <c r="D805" s="80">
        <f t="shared" ref="D805:J805" si="190">SUM(D806:D807)</f>
        <v>214</v>
      </c>
      <c r="E805" s="80">
        <f t="shared" si="190"/>
        <v>184</v>
      </c>
      <c r="F805" s="80">
        <f t="shared" si="190"/>
        <v>191.16267779575844</v>
      </c>
      <c r="G805" s="80">
        <f t="shared" si="190"/>
        <v>33</v>
      </c>
      <c r="H805" s="80">
        <f t="shared" si="190"/>
        <v>173.5245720126054</v>
      </c>
      <c r="I805" s="80">
        <f t="shared" si="190"/>
        <v>63</v>
      </c>
      <c r="J805" s="81">
        <f t="shared" si="190"/>
        <v>335</v>
      </c>
      <c r="K805" s="98"/>
      <c r="L805" s="61"/>
    </row>
    <row r="806" spans="1:12" x14ac:dyDescent="0.2">
      <c r="A806" s="104" t="s">
        <v>285</v>
      </c>
      <c r="B806" s="47">
        <v>179</v>
      </c>
      <c r="C806" s="75">
        <f t="shared" si="188"/>
        <v>0.45825759709172836</v>
      </c>
      <c r="D806" s="47">
        <v>81</v>
      </c>
      <c r="E806" s="47">
        <v>98</v>
      </c>
      <c r="F806" s="82">
        <v>91.016949152542367</v>
      </c>
      <c r="G806" s="82">
        <v>9</v>
      </c>
      <c r="H806" s="82">
        <v>78.881355932203377</v>
      </c>
      <c r="I806" s="47">
        <v>2</v>
      </c>
      <c r="J806" s="43">
        <f>B806-I806</f>
        <v>177</v>
      </c>
      <c r="K806" s="98"/>
      <c r="L806" s="61"/>
    </row>
    <row r="807" spans="1:12" x14ac:dyDescent="0.2">
      <c r="A807" s="104" t="s">
        <v>364</v>
      </c>
      <c r="B807" s="47">
        <v>219</v>
      </c>
      <c r="C807" s="75">
        <f t="shared" si="188"/>
        <v>0.56066152940272906</v>
      </c>
      <c r="D807" s="47">
        <v>133</v>
      </c>
      <c r="E807" s="47">
        <v>86</v>
      </c>
      <c r="F807" s="82">
        <v>100.14572864321607</v>
      </c>
      <c r="G807" s="82">
        <v>24</v>
      </c>
      <c r="H807" s="82">
        <v>94.643216080402013</v>
      </c>
      <c r="I807" s="47">
        <v>61</v>
      </c>
      <c r="J807" s="43">
        <f>B807-I807</f>
        <v>158</v>
      </c>
      <c r="K807" s="98"/>
      <c r="L807" s="61"/>
    </row>
    <row r="808" spans="1:12" x14ac:dyDescent="0.2">
      <c r="A808" s="77"/>
      <c r="B808" s="53"/>
      <c r="C808" s="53"/>
      <c r="D808" s="53"/>
      <c r="E808" s="53"/>
      <c r="F808" s="89"/>
      <c r="G808" s="89"/>
      <c r="H808" s="89"/>
      <c r="I808" s="53"/>
      <c r="J808" s="53"/>
      <c r="K808" s="98"/>
      <c r="L808" s="61"/>
    </row>
    <row r="809" spans="1:12" x14ac:dyDescent="0.2">
      <c r="A809" s="18" t="s">
        <v>390</v>
      </c>
      <c r="B809" s="53"/>
      <c r="C809" s="53"/>
      <c r="D809" s="53"/>
      <c r="E809" s="53"/>
      <c r="F809" s="89"/>
      <c r="G809" s="89"/>
      <c r="H809" s="89"/>
      <c r="I809" s="53"/>
      <c r="J809" s="53"/>
      <c r="K809" s="98"/>
      <c r="L809" s="61"/>
    </row>
    <row r="810" spans="1:12" x14ac:dyDescent="0.2">
      <c r="A810" s="93"/>
      <c r="B810" s="7"/>
      <c r="C810" s="7"/>
      <c r="D810" s="7"/>
      <c r="E810" s="7"/>
      <c r="F810" s="54"/>
      <c r="G810" s="54"/>
      <c r="H810" s="54"/>
      <c r="I810" s="7"/>
      <c r="J810" s="53"/>
      <c r="K810" s="98"/>
      <c r="L810" s="61"/>
    </row>
    <row r="811" spans="1:12" ht="6.75" customHeight="1" x14ac:dyDescent="0.2">
      <c r="A811" s="7"/>
      <c r="B811" s="7"/>
      <c r="C811" s="7"/>
      <c r="D811" s="7"/>
      <c r="E811" s="7"/>
      <c r="F811" s="54"/>
      <c r="G811" s="54"/>
      <c r="H811" s="54"/>
      <c r="I811" s="7"/>
      <c r="J811" s="53"/>
      <c r="K811" s="98"/>
      <c r="L811" s="61"/>
    </row>
    <row r="812" spans="1:12" x14ac:dyDescent="0.2">
      <c r="A812" s="142" t="s">
        <v>326</v>
      </c>
      <c r="B812" s="142"/>
      <c r="C812" s="142"/>
      <c r="D812" s="142"/>
      <c r="E812" s="142"/>
      <c r="F812" s="142"/>
      <c r="G812" s="142"/>
      <c r="H812" s="142"/>
      <c r="I812" s="142"/>
      <c r="J812" s="142"/>
      <c r="K812" s="98"/>
      <c r="L812" s="61"/>
    </row>
    <row r="813" spans="1:12" x14ac:dyDescent="0.2">
      <c r="A813" s="142" t="s">
        <v>338</v>
      </c>
      <c r="B813" s="142"/>
      <c r="C813" s="142"/>
      <c r="D813" s="142"/>
      <c r="E813" s="142"/>
      <c r="F813" s="142"/>
      <c r="G813" s="142"/>
      <c r="H813" s="142"/>
      <c r="I813" s="142"/>
      <c r="J813" s="142"/>
      <c r="K813" s="98"/>
      <c r="L813" s="61"/>
    </row>
    <row r="814" spans="1:12" x14ac:dyDescent="0.2">
      <c r="A814" s="142" t="s">
        <v>7</v>
      </c>
      <c r="B814" s="142"/>
      <c r="C814" s="142"/>
      <c r="D814" s="142"/>
      <c r="E814" s="142"/>
      <c r="F814" s="142"/>
      <c r="G814" s="142"/>
      <c r="H814" s="142"/>
      <c r="I814" s="142"/>
      <c r="J814" s="142"/>
      <c r="K814" s="98"/>
      <c r="L814" s="61"/>
    </row>
    <row r="815" spans="1:12" ht="15.75" thickBot="1" x14ac:dyDescent="0.25">
      <c r="A815" s="133"/>
      <c r="B815" s="109"/>
      <c r="C815" s="109"/>
      <c r="D815" s="109"/>
      <c r="E815" s="109"/>
      <c r="F815" s="109"/>
      <c r="G815" s="109"/>
      <c r="H815" s="109"/>
      <c r="I815" s="5"/>
      <c r="J815" s="23"/>
      <c r="K815" s="98"/>
      <c r="L815" s="61"/>
    </row>
    <row r="816" spans="1:12" ht="15.75" thickTop="1" x14ac:dyDescent="0.2">
      <c r="A816" s="26"/>
      <c r="B816" s="27"/>
      <c r="C816" s="28"/>
      <c r="D816" s="27"/>
      <c r="E816" s="28"/>
      <c r="F816" s="27"/>
      <c r="G816" s="28"/>
      <c r="H816" s="28"/>
      <c r="I816" s="29"/>
      <c r="J816" s="100"/>
      <c r="K816" s="98"/>
      <c r="L816" s="61"/>
    </row>
    <row r="817" spans="1:12" x14ac:dyDescent="0.2">
      <c r="A817" s="30"/>
      <c r="B817" s="31" t="s">
        <v>32</v>
      </c>
      <c r="C817" s="32"/>
      <c r="D817" s="31" t="s">
        <v>33</v>
      </c>
      <c r="E817" s="32"/>
      <c r="F817" s="31" t="s">
        <v>34</v>
      </c>
      <c r="G817" s="33"/>
      <c r="H817" s="33"/>
      <c r="I817" s="31" t="s">
        <v>327</v>
      </c>
      <c r="J817" s="33"/>
      <c r="K817" s="98"/>
      <c r="L817" s="61"/>
    </row>
    <row r="818" spans="1:12" x14ac:dyDescent="0.2">
      <c r="A818" s="34" t="s">
        <v>161</v>
      </c>
      <c r="B818" s="35"/>
      <c r="C818" s="35"/>
      <c r="D818" s="35"/>
      <c r="E818" s="35"/>
      <c r="F818" s="35"/>
      <c r="G818" s="35"/>
      <c r="H818" s="35"/>
      <c r="I818" s="36"/>
      <c r="J818" s="37"/>
      <c r="K818" s="98"/>
      <c r="L818" s="61"/>
    </row>
    <row r="819" spans="1:12" x14ac:dyDescent="0.2">
      <c r="A819" s="34"/>
      <c r="B819" s="38" t="s">
        <v>58</v>
      </c>
      <c r="C819" s="38" t="s">
        <v>59</v>
      </c>
      <c r="D819" s="38" t="s">
        <v>60</v>
      </c>
      <c r="E819" s="38" t="s">
        <v>61</v>
      </c>
      <c r="F819" s="38" t="s">
        <v>62</v>
      </c>
      <c r="G819" s="38" t="s">
        <v>63</v>
      </c>
      <c r="H819" s="38" t="s">
        <v>64</v>
      </c>
      <c r="I819" s="39" t="s">
        <v>328</v>
      </c>
      <c r="J819" s="101"/>
      <c r="K819" s="98"/>
      <c r="L819" s="61"/>
    </row>
    <row r="820" spans="1:12" x14ac:dyDescent="0.2">
      <c r="A820" s="30"/>
      <c r="B820" s="40"/>
      <c r="C820" s="40"/>
      <c r="D820" s="40"/>
      <c r="E820" s="40"/>
      <c r="F820" s="40"/>
      <c r="G820" s="40"/>
      <c r="H820" s="41"/>
      <c r="I820" s="42" t="s">
        <v>329</v>
      </c>
      <c r="J820" s="33" t="s">
        <v>330</v>
      </c>
      <c r="K820" s="98"/>
      <c r="L820" s="61"/>
    </row>
    <row r="821" spans="1:12" x14ac:dyDescent="0.2">
      <c r="A821" s="121"/>
      <c r="B821" s="19" t="s">
        <v>66</v>
      </c>
      <c r="C821" s="19" t="s">
        <v>66</v>
      </c>
      <c r="D821" s="19" t="s">
        <v>66</v>
      </c>
      <c r="E821" s="19" t="s">
        <v>66</v>
      </c>
      <c r="F821" s="19" t="s">
        <v>66</v>
      </c>
      <c r="G821" s="11"/>
      <c r="H821" s="11"/>
      <c r="I821" s="25"/>
      <c r="J821" s="24"/>
      <c r="K821" s="98"/>
      <c r="L821" s="61"/>
    </row>
    <row r="822" spans="1:12" x14ac:dyDescent="0.2">
      <c r="A822" s="132" t="s">
        <v>3</v>
      </c>
      <c r="B822" s="4">
        <f>B825+B835+B843+B849+B854+B862+B873+B885+B905+B910+B918+B923+B929+B952+B959+B964</f>
        <v>5500</v>
      </c>
      <c r="C822" s="66">
        <f t="shared" ref="C822:C888" si="191">(B822/$B$10)*100</f>
        <v>14.080540692762602</v>
      </c>
      <c r="D822" s="4">
        <f>D825+D835+D843+D849+D854+D862+D873+D885+D905+D910+D918+D923+D929+D952+D959+D964</f>
        <v>2026</v>
      </c>
      <c r="E822" s="4">
        <f>E825+E835+E843+E849+E854+E862+E873+E885+E905+E910+E918+E923+E929+E952+E959+E964</f>
        <v>3474</v>
      </c>
      <c r="F822" s="4">
        <f>F825+F835+F843+F849+F854+F862+F873+F885+F905+F910+F918+F923+F929+F952+F959+F964</f>
        <v>4409.7877606609209</v>
      </c>
      <c r="G822" s="4">
        <f>G825+G835+G843+G854+G862+G905+G918+G923+G929+G964</f>
        <v>258</v>
      </c>
      <c r="H822" s="4">
        <f>H825+H835+H843+H849+H862+H873+H885+H905+H910+H929+H952+H959+H964</f>
        <v>831.95869959993797</v>
      </c>
      <c r="I822" s="4">
        <f>I825+I835+I843+I849+I862+I873+I885+I905+I910+I918+I923+I929+I952+I959+I964+I854</f>
        <v>1109</v>
      </c>
      <c r="J822" s="3">
        <f>J825+J835+J843+J849+J854+J862+J873+J885+J905+J910+J918+J923+J929+J952+J959+J964</f>
        <v>4391</v>
      </c>
      <c r="K822" s="98"/>
      <c r="L822" s="61"/>
    </row>
    <row r="823" spans="1:12" x14ac:dyDescent="0.2">
      <c r="A823" s="132"/>
      <c r="B823" s="4"/>
      <c r="C823" s="69"/>
      <c r="D823" s="4"/>
      <c r="E823" s="4"/>
      <c r="F823" s="4"/>
      <c r="G823" s="4"/>
      <c r="H823" s="4"/>
      <c r="I823" s="4"/>
      <c r="J823" s="3"/>
      <c r="K823" s="98"/>
      <c r="L823" s="61"/>
    </row>
    <row r="824" spans="1:12" x14ac:dyDescent="0.2">
      <c r="A824" s="126" t="s">
        <v>68</v>
      </c>
      <c r="B824" s="9"/>
      <c r="C824" s="69"/>
      <c r="D824" s="9"/>
      <c r="E824" s="9"/>
      <c r="F824" s="9"/>
      <c r="G824" s="9"/>
      <c r="H824" s="9"/>
      <c r="I824" s="9"/>
      <c r="J824" s="44"/>
      <c r="K824" s="98"/>
      <c r="L824" s="61"/>
    </row>
    <row r="825" spans="1:12" x14ac:dyDescent="0.2">
      <c r="A825" s="126" t="s">
        <v>136</v>
      </c>
      <c r="B825" s="65">
        <f>B827+B832</f>
        <v>925</v>
      </c>
      <c r="C825" s="66">
        <f t="shared" si="191"/>
        <v>2.3680909346918919</v>
      </c>
      <c r="D825" s="65">
        <f t="shared" ref="D825:I825" si="192">D827+D832</f>
        <v>334</v>
      </c>
      <c r="E825" s="65">
        <f t="shared" si="192"/>
        <v>591</v>
      </c>
      <c r="F825" s="65">
        <f t="shared" si="192"/>
        <v>696.05716705361499</v>
      </c>
      <c r="G825" s="65">
        <f t="shared" si="192"/>
        <v>17</v>
      </c>
      <c r="H825" s="65">
        <f t="shared" si="192"/>
        <v>211.95869959993803</v>
      </c>
      <c r="I825" s="65">
        <f t="shared" si="192"/>
        <v>186</v>
      </c>
      <c r="J825" s="67">
        <f>J827+J832</f>
        <v>739</v>
      </c>
      <c r="K825" s="98"/>
      <c r="L825" s="61"/>
    </row>
    <row r="826" spans="1:12" x14ac:dyDescent="0.2">
      <c r="A826" s="125"/>
      <c r="B826" s="9"/>
      <c r="C826" s="69"/>
      <c r="D826" s="9"/>
      <c r="E826" s="9"/>
      <c r="F826" s="9"/>
      <c r="G826" s="9"/>
      <c r="H826" s="9"/>
      <c r="I826" s="9"/>
      <c r="J826" s="44"/>
      <c r="K826" s="98"/>
      <c r="L826" s="61"/>
    </row>
    <row r="827" spans="1:12" x14ac:dyDescent="0.2">
      <c r="A827" s="124" t="s">
        <v>159</v>
      </c>
      <c r="B827" s="80">
        <f>SUM(B828:B830)</f>
        <v>546</v>
      </c>
      <c r="C827" s="96">
        <f t="shared" si="191"/>
        <v>1.39781367604516</v>
      </c>
      <c r="D827" s="80">
        <f t="shared" ref="D827:I827" si="193">SUM(D828:D830)</f>
        <v>203</v>
      </c>
      <c r="E827" s="80">
        <f t="shared" si="193"/>
        <v>343</v>
      </c>
      <c r="F827" s="80">
        <f t="shared" si="193"/>
        <v>452.84861090388233</v>
      </c>
      <c r="G827" s="80">
        <f t="shared" si="193"/>
        <v>11</v>
      </c>
      <c r="H827" s="80">
        <f t="shared" si="193"/>
        <v>82.247469653413972</v>
      </c>
      <c r="I827" s="80">
        <f t="shared" si="193"/>
        <v>124</v>
      </c>
      <c r="J827" s="81">
        <f>SUM(J828:J830)</f>
        <v>422</v>
      </c>
      <c r="K827" s="98"/>
      <c r="L827" s="61"/>
    </row>
    <row r="828" spans="1:12" x14ac:dyDescent="0.2">
      <c r="A828" s="104" t="s">
        <v>289</v>
      </c>
      <c r="B828" s="47">
        <v>239</v>
      </c>
      <c r="C828" s="75">
        <f t="shared" si="191"/>
        <v>0.61186349555822939</v>
      </c>
      <c r="D828" s="47">
        <v>101</v>
      </c>
      <c r="E828" s="47">
        <v>138</v>
      </c>
      <c r="F828" s="82">
        <v>164.75744680851065</v>
      </c>
      <c r="G828" s="82">
        <v>2</v>
      </c>
      <c r="H828" s="82">
        <v>72.208510638297881</v>
      </c>
      <c r="I828" s="47">
        <v>52</v>
      </c>
      <c r="J828" s="43">
        <f>B828-I828</f>
        <v>187</v>
      </c>
      <c r="K828" s="98"/>
      <c r="L828" s="61"/>
    </row>
    <row r="829" spans="1:12" x14ac:dyDescent="0.2">
      <c r="A829" s="104" t="s">
        <v>220</v>
      </c>
      <c r="B829" s="47">
        <v>65</v>
      </c>
      <c r="C829" s="75">
        <f t="shared" si="191"/>
        <v>0.16640639000537621</v>
      </c>
      <c r="D829" s="47">
        <v>22</v>
      </c>
      <c r="E829" s="47">
        <v>43</v>
      </c>
      <c r="F829" s="82">
        <v>56.612903225806448</v>
      </c>
      <c r="G829" s="82">
        <v>4</v>
      </c>
      <c r="H829" s="82">
        <v>4.193548387096774</v>
      </c>
      <c r="I829" s="47">
        <v>23</v>
      </c>
      <c r="J829" s="43">
        <f>B829-I829</f>
        <v>42</v>
      </c>
      <c r="K829" s="98"/>
      <c r="L829" s="61"/>
    </row>
    <row r="830" spans="1:12" x14ac:dyDescent="0.2">
      <c r="A830" s="104" t="s">
        <v>290</v>
      </c>
      <c r="B830" s="47">
        <v>242</v>
      </c>
      <c r="C830" s="75">
        <f t="shared" si="191"/>
        <v>0.6195437904815545</v>
      </c>
      <c r="D830" s="47">
        <v>80</v>
      </c>
      <c r="E830" s="47">
        <v>162</v>
      </c>
      <c r="F830" s="82">
        <v>231.47826086956525</v>
      </c>
      <c r="G830" s="82">
        <v>5</v>
      </c>
      <c r="H830" s="82">
        <v>5.8454106280193239</v>
      </c>
      <c r="I830" s="47">
        <v>49</v>
      </c>
      <c r="J830" s="43">
        <f>B830-I830</f>
        <v>193</v>
      </c>
      <c r="K830" s="98"/>
      <c r="L830" s="61"/>
    </row>
    <row r="831" spans="1:12" x14ac:dyDescent="0.2">
      <c r="A831" s="124"/>
      <c r="B831" s="47"/>
      <c r="C831" s="75"/>
      <c r="D831" s="47"/>
      <c r="E831" s="47"/>
      <c r="F831" s="47"/>
      <c r="G831" s="47"/>
      <c r="H831" s="47"/>
      <c r="I831" s="47"/>
      <c r="J831" s="43"/>
      <c r="K831" s="98"/>
      <c r="L831" s="61"/>
    </row>
    <row r="832" spans="1:12" x14ac:dyDescent="0.2">
      <c r="A832" s="124" t="s">
        <v>160</v>
      </c>
      <c r="B832" s="55">
        <v>379</v>
      </c>
      <c r="C832" s="96">
        <f t="shared" si="191"/>
        <v>0.97027725864673209</v>
      </c>
      <c r="D832" s="55">
        <v>131</v>
      </c>
      <c r="E832" s="55">
        <v>248</v>
      </c>
      <c r="F832" s="80">
        <v>243.20855614973263</v>
      </c>
      <c r="G832" s="80">
        <v>6</v>
      </c>
      <c r="H832" s="80">
        <v>129.71122994652407</v>
      </c>
      <c r="I832" s="55">
        <v>62</v>
      </c>
      <c r="J832" s="50">
        <f>B832-I832</f>
        <v>317</v>
      </c>
      <c r="K832" s="98"/>
      <c r="L832" s="61"/>
    </row>
    <row r="833" spans="1:12" x14ac:dyDescent="0.2">
      <c r="A833" s="104" t="s">
        <v>291</v>
      </c>
      <c r="B833" s="47">
        <v>379</v>
      </c>
      <c r="C833" s="75">
        <f t="shared" si="191"/>
        <v>0.97027725864673209</v>
      </c>
      <c r="D833" s="47">
        <v>131</v>
      </c>
      <c r="E833" s="47">
        <v>248</v>
      </c>
      <c r="F833" s="82">
        <v>243.20855614973263</v>
      </c>
      <c r="G833" s="82">
        <v>6</v>
      </c>
      <c r="H833" s="82">
        <v>129.71122994652407</v>
      </c>
      <c r="I833" s="47">
        <v>62</v>
      </c>
      <c r="J833" s="43">
        <f>B833-I833</f>
        <v>317</v>
      </c>
      <c r="K833" s="98"/>
      <c r="L833" s="61"/>
    </row>
    <row r="834" spans="1:12" x14ac:dyDescent="0.2">
      <c r="A834" s="124"/>
      <c r="B834" s="47"/>
      <c r="C834" s="75"/>
      <c r="D834" s="47"/>
      <c r="E834" s="47"/>
      <c r="F834" s="47"/>
      <c r="G834" s="47"/>
      <c r="H834" s="47"/>
      <c r="I834" s="47"/>
      <c r="J834" s="43"/>
      <c r="K834" s="98"/>
      <c r="L834" s="61"/>
    </row>
    <row r="835" spans="1:12" x14ac:dyDescent="0.2">
      <c r="A835" s="126" t="s">
        <v>108</v>
      </c>
      <c r="B835" s="80">
        <f>B837+B840</f>
        <v>304</v>
      </c>
      <c r="C835" s="96">
        <f t="shared" si="191"/>
        <v>0.77826988556360566</v>
      </c>
      <c r="D835" s="80">
        <f t="shared" ref="D835:I835" si="194">D837+D840</f>
        <v>61</v>
      </c>
      <c r="E835" s="80">
        <f t="shared" si="194"/>
        <v>243</v>
      </c>
      <c r="F835" s="80">
        <f t="shared" si="194"/>
        <v>73</v>
      </c>
      <c r="G835" s="80">
        <f>G840</f>
        <v>125</v>
      </c>
      <c r="H835" s="80">
        <f t="shared" si="194"/>
        <v>106</v>
      </c>
      <c r="I835" s="80">
        <f t="shared" si="194"/>
        <v>71</v>
      </c>
      <c r="J835" s="81">
        <f>J837+J840</f>
        <v>233</v>
      </c>
      <c r="K835" s="98"/>
      <c r="L835" s="61"/>
    </row>
    <row r="836" spans="1:12" x14ac:dyDescent="0.2">
      <c r="A836" s="125"/>
      <c r="B836" s="47"/>
      <c r="C836" s="75"/>
      <c r="D836" s="47"/>
      <c r="E836" s="47"/>
      <c r="F836" s="47"/>
      <c r="G836" s="47"/>
      <c r="H836" s="47"/>
      <c r="I836" s="47"/>
      <c r="J836" s="43"/>
      <c r="K836" s="98"/>
      <c r="L836" s="61"/>
    </row>
    <row r="837" spans="1:12" x14ac:dyDescent="0.2">
      <c r="A837" s="124" t="s">
        <v>176</v>
      </c>
      <c r="B837" s="55">
        <v>129</v>
      </c>
      <c r="C837" s="96">
        <f t="shared" si="191"/>
        <v>0.33025268170297739</v>
      </c>
      <c r="D837" s="55">
        <v>38</v>
      </c>
      <c r="E837" s="55">
        <v>91</v>
      </c>
      <c r="F837" s="80">
        <v>26</v>
      </c>
      <c r="G837" s="85" t="s">
        <v>73</v>
      </c>
      <c r="H837" s="80">
        <v>103</v>
      </c>
      <c r="I837" s="55">
        <v>33</v>
      </c>
      <c r="J837" s="50">
        <f>B837-I837</f>
        <v>96</v>
      </c>
      <c r="K837" s="98"/>
      <c r="L837" s="61"/>
    </row>
    <row r="838" spans="1:12" x14ac:dyDescent="0.2">
      <c r="A838" s="104" t="s">
        <v>310</v>
      </c>
      <c r="B838" s="47">
        <v>129</v>
      </c>
      <c r="C838" s="75">
        <f t="shared" si="191"/>
        <v>0.33025268170297739</v>
      </c>
      <c r="D838" s="47">
        <v>38</v>
      </c>
      <c r="E838" s="47">
        <v>91</v>
      </c>
      <c r="F838" s="82">
        <v>26</v>
      </c>
      <c r="G838" s="84" t="s">
        <v>73</v>
      </c>
      <c r="H838" s="82">
        <v>103</v>
      </c>
      <c r="I838" s="47">
        <v>33</v>
      </c>
      <c r="J838" s="43">
        <f>B838-I838</f>
        <v>96</v>
      </c>
      <c r="K838" s="98"/>
      <c r="L838" s="61"/>
    </row>
    <row r="839" spans="1:12" x14ac:dyDescent="0.2">
      <c r="A839" s="104"/>
      <c r="B839" s="47"/>
      <c r="C839" s="75"/>
      <c r="D839" s="47"/>
      <c r="E839" s="47"/>
      <c r="F839" s="82"/>
      <c r="G839" s="82"/>
      <c r="H839" s="82"/>
      <c r="I839" s="47"/>
      <c r="J839" s="43"/>
      <c r="K839" s="98"/>
      <c r="L839" s="61"/>
    </row>
    <row r="840" spans="1:12" x14ac:dyDescent="0.2">
      <c r="A840" s="124" t="s">
        <v>175</v>
      </c>
      <c r="B840" s="55">
        <v>175</v>
      </c>
      <c r="C840" s="96">
        <f t="shared" si="191"/>
        <v>0.44801720386062827</v>
      </c>
      <c r="D840" s="55">
        <v>23</v>
      </c>
      <c r="E840" s="55">
        <v>152</v>
      </c>
      <c r="F840" s="80">
        <v>47</v>
      </c>
      <c r="G840" s="80">
        <v>125</v>
      </c>
      <c r="H840" s="80">
        <v>3</v>
      </c>
      <c r="I840" s="55">
        <v>38</v>
      </c>
      <c r="J840" s="50">
        <f>B840-I840</f>
        <v>137</v>
      </c>
      <c r="K840" s="98"/>
      <c r="L840" s="61"/>
    </row>
    <row r="841" spans="1:12" x14ac:dyDescent="0.2">
      <c r="A841" s="104" t="s">
        <v>311</v>
      </c>
      <c r="B841" s="47">
        <v>175</v>
      </c>
      <c r="C841" s="75">
        <f t="shared" si="191"/>
        <v>0.44801720386062827</v>
      </c>
      <c r="D841" s="47">
        <v>23</v>
      </c>
      <c r="E841" s="47">
        <v>152</v>
      </c>
      <c r="F841" s="82">
        <v>47</v>
      </c>
      <c r="G841" s="82">
        <v>125</v>
      </c>
      <c r="H841" s="82">
        <v>3</v>
      </c>
      <c r="I841" s="47">
        <v>38</v>
      </c>
      <c r="J841" s="43">
        <f>B841-I841</f>
        <v>137</v>
      </c>
      <c r="K841" s="98"/>
      <c r="L841" s="61"/>
    </row>
    <row r="842" spans="1:12" x14ac:dyDescent="0.2">
      <c r="A842" s="124"/>
      <c r="B842" s="47"/>
      <c r="C842" s="75"/>
      <c r="D842" s="47"/>
      <c r="E842" s="47"/>
      <c r="F842" s="47"/>
      <c r="G842" s="47"/>
      <c r="H842" s="47"/>
      <c r="I842" s="47"/>
      <c r="J842" s="43"/>
      <c r="K842" s="98"/>
      <c r="L842" s="61"/>
    </row>
    <row r="843" spans="1:12" x14ac:dyDescent="0.2">
      <c r="A843" s="106" t="s">
        <v>96</v>
      </c>
      <c r="B843" s="80">
        <f>B845</f>
        <v>446</v>
      </c>
      <c r="C843" s="96">
        <f t="shared" si="191"/>
        <v>1.1418038452676582</v>
      </c>
      <c r="D843" s="80">
        <f t="shared" ref="D843:I843" si="195">D845</f>
        <v>233</v>
      </c>
      <c r="E843" s="80">
        <f t="shared" si="195"/>
        <v>213</v>
      </c>
      <c r="F843" s="80">
        <f t="shared" si="195"/>
        <v>384.73059360730593</v>
      </c>
      <c r="G843" s="80">
        <f t="shared" si="195"/>
        <v>8</v>
      </c>
      <c r="H843" s="80">
        <f t="shared" si="195"/>
        <v>53</v>
      </c>
      <c r="I843" s="80">
        <f t="shared" si="195"/>
        <v>67</v>
      </c>
      <c r="J843" s="81">
        <f>J845</f>
        <v>379</v>
      </c>
      <c r="K843" s="98"/>
      <c r="L843" s="61"/>
    </row>
    <row r="844" spans="1:12" x14ac:dyDescent="0.2">
      <c r="A844" s="104"/>
      <c r="B844" s="47"/>
      <c r="C844" s="75"/>
      <c r="D844" s="47"/>
      <c r="E844" s="47"/>
      <c r="F844" s="47"/>
      <c r="G844" s="47"/>
      <c r="H844" s="47"/>
      <c r="I844" s="47"/>
      <c r="J844" s="43"/>
      <c r="K844" s="98"/>
      <c r="L844" s="61"/>
    </row>
    <row r="845" spans="1:12" x14ac:dyDescent="0.2">
      <c r="A845" s="124" t="s">
        <v>245</v>
      </c>
      <c r="B845" s="80">
        <f>SUM(B846:B847)</f>
        <v>446</v>
      </c>
      <c r="C845" s="96">
        <f t="shared" si="191"/>
        <v>1.1418038452676582</v>
      </c>
      <c r="D845" s="80">
        <f t="shared" ref="D845:I845" si="196">SUM(D846:D847)</f>
        <v>233</v>
      </c>
      <c r="E845" s="80">
        <f t="shared" si="196"/>
        <v>213</v>
      </c>
      <c r="F845" s="80">
        <f t="shared" si="196"/>
        <v>384.73059360730593</v>
      </c>
      <c r="G845" s="80">
        <f t="shared" si="196"/>
        <v>8</v>
      </c>
      <c r="H845" s="80">
        <f t="shared" si="196"/>
        <v>53</v>
      </c>
      <c r="I845" s="80">
        <f t="shared" si="196"/>
        <v>67</v>
      </c>
      <c r="J845" s="81">
        <f>SUM(J846:J847)</f>
        <v>379</v>
      </c>
      <c r="K845" s="98"/>
      <c r="L845" s="61"/>
    </row>
    <row r="846" spans="1:12" x14ac:dyDescent="0.2">
      <c r="A846" s="104" t="s">
        <v>292</v>
      </c>
      <c r="B846" s="47">
        <v>440</v>
      </c>
      <c r="C846" s="75">
        <f t="shared" si="191"/>
        <v>1.1264432554210082</v>
      </c>
      <c r="D846" s="47">
        <v>228</v>
      </c>
      <c r="E846" s="47">
        <v>212</v>
      </c>
      <c r="F846" s="82">
        <v>380.73059360730593</v>
      </c>
      <c r="G846" s="82">
        <v>8</v>
      </c>
      <c r="H846" s="82">
        <v>51</v>
      </c>
      <c r="I846" s="47">
        <v>67</v>
      </c>
      <c r="J846" s="43">
        <f>B846-I846</f>
        <v>373</v>
      </c>
      <c r="K846" s="98"/>
      <c r="L846" s="61"/>
    </row>
    <row r="847" spans="1:12" x14ac:dyDescent="0.2">
      <c r="A847" s="104" t="s">
        <v>293</v>
      </c>
      <c r="B847" s="47">
        <v>6</v>
      </c>
      <c r="C847" s="75">
        <f t="shared" si="191"/>
        <v>1.5360589846650112E-2</v>
      </c>
      <c r="D847" s="47">
        <v>5</v>
      </c>
      <c r="E847" s="47">
        <v>1</v>
      </c>
      <c r="F847" s="82">
        <v>4</v>
      </c>
      <c r="G847" s="84" t="s">
        <v>73</v>
      </c>
      <c r="H847" s="82">
        <v>2</v>
      </c>
      <c r="I847" s="84" t="s">
        <v>73</v>
      </c>
      <c r="J847" s="43">
        <f>B847</f>
        <v>6</v>
      </c>
      <c r="K847" s="98"/>
      <c r="L847" s="61"/>
    </row>
    <row r="848" spans="1:12" x14ac:dyDescent="0.2">
      <c r="A848" s="124"/>
      <c r="B848" s="47"/>
      <c r="C848" s="75"/>
      <c r="D848" s="47"/>
      <c r="E848" s="47"/>
      <c r="F848" s="47"/>
      <c r="G848" s="47"/>
      <c r="H848" s="47"/>
      <c r="I848" s="47"/>
      <c r="J848" s="43"/>
      <c r="K848" s="98"/>
      <c r="L848" s="61"/>
    </row>
    <row r="849" spans="1:12" x14ac:dyDescent="0.2">
      <c r="A849" s="126" t="s">
        <v>19</v>
      </c>
      <c r="B849" s="55">
        <v>91</v>
      </c>
      <c r="C849" s="96">
        <f t="shared" si="191"/>
        <v>0.23296894600752668</v>
      </c>
      <c r="D849" s="55">
        <v>73</v>
      </c>
      <c r="E849" s="55">
        <v>18</v>
      </c>
      <c r="F849" s="80">
        <v>18</v>
      </c>
      <c r="G849" s="85" t="s">
        <v>73</v>
      </c>
      <c r="H849" s="80">
        <v>73</v>
      </c>
      <c r="I849" s="55">
        <v>14</v>
      </c>
      <c r="J849" s="50">
        <f>B849-I849</f>
        <v>77</v>
      </c>
      <c r="K849" s="98"/>
      <c r="L849" s="61"/>
    </row>
    <row r="850" spans="1:12" x14ac:dyDescent="0.2">
      <c r="A850" s="127"/>
      <c r="B850" s="47"/>
      <c r="C850" s="75"/>
      <c r="D850" s="47"/>
      <c r="E850" s="47"/>
      <c r="F850" s="47"/>
      <c r="G850" s="48"/>
      <c r="H850" s="47"/>
      <c r="I850" s="47"/>
      <c r="J850" s="43"/>
      <c r="K850" s="98"/>
      <c r="L850" s="61"/>
    </row>
    <row r="851" spans="1:12" x14ac:dyDescent="0.2">
      <c r="A851" s="124" t="s">
        <v>196</v>
      </c>
      <c r="B851" s="55">
        <v>91</v>
      </c>
      <c r="C851" s="96">
        <f t="shared" si="191"/>
        <v>0.23296894600752668</v>
      </c>
      <c r="D851" s="55">
        <v>73</v>
      </c>
      <c r="E851" s="55">
        <v>18</v>
      </c>
      <c r="F851" s="80">
        <v>18</v>
      </c>
      <c r="G851" s="85" t="s">
        <v>73</v>
      </c>
      <c r="H851" s="80">
        <v>73</v>
      </c>
      <c r="I851" s="55">
        <v>14</v>
      </c>
      <c r="J851" s="50">
        <f>B851-I851</f>
        <v>77</v>
      </c>
      <c r="K851" s="98"/>
      <c r="L851" s="61"/>
    </row>
    <row r="852" spans="1:12" x14ac:dyDescent="0.2">
      <c r="A852" s="104" t="s">
        <v>197</v>
      </c>
      <c r="B852" s="47">
        <v>91</v>
      </c>
      <c r="C852" s="75">
        <f t="shared" si="191"/>
        <v>0.23296894600752668</v>
      </c>
      <c r="D852" s="47">
        <v>73</v>
      </c>
      <c r="E852" s="47">
        <v>18</v>
      </c>
      <c r="F852" s="82">
        <v>18</v>
      </c>
      <c r="G852" s="84" t="s">
        <v>73</v>
      </c>
      <c r="H852" s="82">
        <v>73</v>
      </c>
      <c r="I852" s="47">
        <v>14</v>
      </c>
      <c r="J852" s="43">
        <f>B852-I852</f>
        <v>77</v>
      </c>
      <c r="K852" s="98"/>
      <c r="L852" s="61"/>
    </row>
    <row r="853" spans="1:12" x14ac:dyDescent="0.2">
      <c r="A853" s="123"/>
      <c r="B853" s="47"/>
      <c r="C853" s="75"/>
      <c r="D853" s="47"/>
      <c r="E853" s="47"/>
      <c r="F853" s="82"/>
      <c r="G853" s="82"/>
      <c r="H853" s="82"/>
      <c r="I853" s="47"/>
      <c r="J853" s="43"/>
      <c r="K853" s="98"/>
      <c r="L853" s="61"/>
    </row>
    <row r="854" spans="1:12" x14ac:dyDescent="0.2">
      <c r="A854" s="106" t="s">
        <v>112</v>
      </c>
      <c r="B854" s="80">
        <f>B856+B859</f>
        <v>132</v>
      </c>
      <c r="C854" s="96">
        <f t="shared" si="191"/>
        <v>0.33793297662630245</v>
      </c>
      <c r="D854" s="80">
        <f t="shared" ref="D854:F854" si="197">D856+D859</f>
        <v>74</v>
      </c>
      <c r="E854" s="80">
        <f t="shared" si="197"/>
        <v>58</v>
      </c>
      <c r="F854" s="80">
        <f t="shared" si="197"/>
        <v>131</v>
      </c>
      <c r="G854" s="80">
        <f>G859</f>
        <v>1</v>
      </c>
      <c r="H854" s="85" t="s">
        <v>73</v>
      </c>
      <c r="I854" s="81">
        <f>I859</f>
        <v>60</v>
      </c>
      <c r="J854" s="81">
        <f>J856+J859</f>
        <v>72</v>
      </c>
      <c r="K854" s="98"/>
      <c r="L854" s="61"/>
    </row>
    <row r="855" spans="1:12" x14ac:dyDescent="0.2">
      <c r="A855" s="125"/>
      <c r="B855" s="47"/>
      <c r="C855" s="75"/>
      <c r="D855" s="47"/>
      <c r="E855" s="47"/>
      <c r="F855" s="82"/>
      <c r="G855" s="82"/>
      <c r="H855" s="82"/>
      <c r="I855" s="47"/>
      <c r="J855" s="43"/>
      <c r="K855" s="98"/>
      <c r="L855" s="61"/>
    </row>
    <row r="856" spans="1:12" x14ac:dyDescent="0.2">
      <c r="A856" s="124" t="s">
        <v>256</v>
      </c>
      <c r="B856" s="55">
        <v>18</v>
      </c>
      <c r="C856" s="96">
        <f t="shared" si="191"/>
        <v>4.6081769539950336E-2</v>
      </c>
      <c r="D856" s="55">
        <v>11</v>
      </c>
      <c r="E856" s="55">
        <v>7</v>
      </c>
      <c r="F856" s="80">
        <v>18</v>
      </c>
      <c r="G856" s="85" t="s">
        <v>73</v>
      </c>
      <c r="H856" s="85" t="s">
        <v>73</v>
      </c>
      <c r="I856" s="85" t="s">
        <v>73</v>
      </c>
      <c r="J856" s="50">
        <f>B856</f>
        <v>18</v>
      </c>
      <c r="K856" s="98"/>
      <c r="L856" s="61"/>
    </row>
    <row r="857" spans="1:12" x14ac:dyDescent="0.2">
      <c r="A857" s="134" t="s">
        <v>366</v>
      </c>
      <c r="B857" s="47">
        <v>18</v>
      </c>
      <c r="C857" s="75">
        <f t="shared" si="191"/>
        <v>4.6081769539950336E-2</v>
      </c>
      <c r="D857" s="47">
        <v>11</v>
      </c>
      <c r="E857" s="47">
        <v>7</v>
      </c>
      <c r="F857" s="82">
        <v>18</v>
      </c>
      <c r="G857" s="84" t="s">
        <v>73</v>
      </c>
      <c r="H857" s="84" t="s">
        <v>73</v>
      </c>
      <c r="I857" s="84" t="s">
        <v>73</v>
      </c>
      <c r="J857" s="43">
        <f>B857</f>
        <v>18</v>
      </c>
      <c r="K857" s="98"/>
      <c r="L857" s="61"/>
    </row>
    <row r="858" spans="1:12" x14ac:dyDescent="0.2">
      <c r="A858" s="134"/>
      <c r="B858" s="47"/>
      <c r="C858" s="75"/>
      <c r="D858" s="47"/>
      <c r="E858" s="47"/>
      <c r="F858" s="82"/>
      <c r="G858" s="82"/>
      <c r="H858" s="82"/>
      <c r="I858" s="82"/>
      <c r="J858" s="43"/>
      <c r="K858" s="98"/>
      <c r="L858" s="61"/>
    </row>
    <row r="859" spans="1:12" x14ac:dyDescent="0.2">
      <c r="A859" s="124" t="s">
        <v>248</v>
      </c>
      <c r="B859" s="55">
        <v>114</v>
      </c>
      <c r="C859" s="96">
        <f t="shared" si="191"/>
        <v>0.29185120708635209</v>
      </c>
      <c r="D859" s="55">
        <v>63</v>
      </c>
      <c r="E859" s="55">
        <v>51</v>
      </c>
      <c r="F859" s="80">
        <v>113</v>
      </c>
      <c r="G859" s="80">
        <v>1</v>
      </c>
      <c r="H859" s="85" t="s">
        <v>73</v>
      </c>
      <c r="I859" s="55">
        <v>60</v>
      </c>
      <c r="J859" s="50">
        <f>B859-I859</f>
        <v>54</v>
      </c>
      <c r="K859" s="98"/>
      <c r="L859" s="61"/>
    </row>
    <row r="860" spans="1:12" x14ac:dyDescent="0.2">
      <c r="A860" s="104" t="s">
        <v>367</v>
      </c>
      <c r="B860" s="47">
        <v>114</v>
      </c>
      <c r="C860" s="75">
        <f t="shared" si="191"/>
        <v>0.29185120708635209</v>
      </c>
      <c r="D860" s="47">
        <v>63</v>
      </c>
      <c r="E860" s="47">
        <v>51</v>
      </c>
      <c r="F860" s="82">
        <v>113</v>
      </c>
      <c r="G860" s="82">
        <v>1</v>
      </c>
      <c r="H860" s="84" t="s">
        <v>73</v>
      </c>
      <c r="I860" s="47">
        <v>60</v>
      </c>
      <c r="J860" s="43">
        <f>B860-I860</f>
        <v>54</v>
      </c>
      <c r="K860" s="98"/>
      <c r="L860" s="61"/>
    </row>
    <row r="861" spans="1:12" x14ac:dyDescent="0.2">
      <c r="A861" s="124"/>
      <c r="B861" s="47"/>
      <c r="C861" s="75"/>
      <c r="D861" s="47"/>
      <c r="E861" s="47"/>
      <c r="F861" s="47"/>
      <c r="G861" s="47"/>
      <c r="H861" s="47"/>
      <c r="I861" s="47"/>
      <c r="J861" s="43"/>
      <c r="K861" s="98"/>
      <c r="L861" s="61"/>
    </row>
    <row r="862" spans="1:12" x14ac:dyDescent="0.2">
      <c r="A862" s="126" t="s">
        <v>137</v>
      </c>
      <c r="B862" s="80">
        <f>B864+B869</f>
        <v>667</v>
      </c>
      <c r="C862" s="96">
        <f t="shared" si="191"/>
        <v>1.7075855712859374</v>
      </c>
      <c r="D862" s="80">
        <f t="shared" ref="D862:J862" si="198">D864+D869</f>
        <v>139</v>
      </c>
      <c r="E862" s="80">
        <f t="shared" si="198"/>
        <v>528</v>
      </c>
      <c r="F862" s="80">
        <f t="shared" si="198"/>
        <v>559</v>
      </c>
      <c r="G862" s="80">
        <f t="shared" si="198"/>
        <v>17</v>
      </c>
      <c r="H862" s="80">
        <f t="shared" si="198"/>
        <v>91</v>
      </c>
      <c r="I862" s="80">
        <f t="shared" si="198"/>
        <v>77</v>
      </c>
      <c r="J862" s="81">
        <f t="shared" si="198"/>
        <v>590</v>
      </c>
      <c r="K862" s="98"/>
      <c r="L862" s="61"/>
    </row>
    <row r="863" spans="1:12" x14ac:dyDescent="0.2">
      <c r="A863" s="125"/>
      <c r="B863" s="47"/>
      <c r="C863" s="75"/>
      <c r="D863" s="47"/>
      <c r="E863" s="47"/>
      <c r="F863" s="47"/>
      <c r="G863" s="47"/>
      <c r="H863" s="47"/>
      <c r="I863" s="47"/>
      <c r="J863" s="43"/>
      <c r="K863" s="98"/>
      <c r="L863" s="61"/>
    </row>
    <row r="864" spans="1:12" x14ac:dyDescent="0.2">
      <c r="A864" s="124" t="s">
        <v>151</v>
      </c>
      <c r="B864" s="80">
        <f>SUM(B865:B867)</f>
        <v>433</v>
      </c>
      <c r="C864" s="96">
        <f t="shared" si="191"/>
        <v>1.108522567266583</v>
      </c>
      <c r="D864" s="80">
        <f t="shared" ref="D864:J864" si="199">SUM(D865:D867)</f>
        <v>58</v>
      </c>
      <c r="E864" s="80">
        <f t="shared" si="199"/>
        <v>375</v>
      </c>
      <c r="F864" s="80">
        <f t="shared" si="199"/>
        <v>368</v>
      </c>
      <c r="G864" s="80">
        <f t="shared" si="199"/>
        <v>12</v>
      </c>
      <c r="H864" s="80">
        <f t="shared" si="199"/>
        <v>53</v>
      </c>
      <c r="I864" s="80">
        <f t="shared" si="199"/>
        <v>74</v>
      </c>
      <c r="J864" s="81">
        <f t="shared" si="199"/>
        <v>359</v>
      </c>
      <c r="K864" s="98"/>
      <c r="L864" s="61"/>
    </row>
    <row r="865" spans="1:12" x14ac:dyDescent="0.2">
      <c r="A865" s="104" t="s">
        <v>304</v>
      </c>
      <c r="B865" s="47">
        <v>183</v>
      </c>
      <c r="C865" s="75">
        <f t="shared" si="191"/>
        <v>0.46849799032282835</v>
      </c>
      <c r="D865" s="47">
        <v>8</v>
      </c>
      <c r="E865" s="47">
        <v>175</v>
      </c>
      <c r="F865" s="82">
        <v>162</v>
      </c>
      <c r="G865" s="82">
        <v>7</v>
      </c>
      <c r="H865" s="82">
        <v>14</v>
      </c>
      <c r="I865" s="47">
        <v>36</v>
      </c>
      <c r="J865" s="43">
        <f>B865-I865</f>
        <v>147</v>
      </c>
      <c r="K865" s="98"/>
      <c r="L865" s="61"/>
    </row>
    <row r="866" spans="1:12" x14ac:dyDescent="0.2">
      <c r="A866" s="104" t="s">
        <v>305</v>
      </c>
      <c r="B866" s="47">
        <v>185</v>
      </c>
      <c r="C866" s="75">
        <f t="shared" si="191"/>
        <v>0.47361818693837843</v>
      </c>
      <c r="D866" s="47">
        <v>38</v>
      </c>
      <c r="E866" s="47">
        <v>147</v>
      </c>
      <c r="F866" s="82">
        <v>157</v>
      </c>
      <c r="G866" s="82">
        <v>4</v>
      </c>
      <c r="H866" s="82">
        <v>24</v>
      </c>
      <c r="I866" s="47">
        <v>22</v>
      </c>
      <c r="J866" s="43">
        <f>B866-I866</f>
        <v>163</v>
      </c>
      <c r="K866" s="98"/>
      <c r="L866" s="61"/>
    </row>
    <row r="867" spans="1:12" x14ac:dyDescent="0.2">
      <c r="A867" s="127" t="s">
        <v>138</v>
      </c>
      <c r="B867" s="47">
        <v>65</v>
      </c>
      <c r="C867" s="75">
        <f t="shared" si="191"/>
        <v>0.16640639000537621</v>
      </c>
      <c r="D867" s="47">
        <v>12</v>
      </c>
      <c r="E867" s="47">
        <v>53</v>
      </c>
      <c r="F867" s="82">
        <v>49</v>
      </c>
      <c r="G867" s="82">
        <v>1</v>
      </c>
      <c r="H867" s="82">
        <v>15</v>
      </c>
      <c r="I867" s="47">
        <v>16</v>
      </c>
      <c r="J867" s="43">
        <f>B867-I867</f>
        <v>49</v>
      </c>
      <c r="K867" s="98"/>
      <c r="L867" s="61"/>
    </row>
    <row r="868" spans="1:12" x14ac:dyDescent="0.2">
      <c r="A868" s="124"/>
      <c r="B868" s="47"/>
      <c r="C868" s="75"/>
      <c r="D868" s="47"/>
      <c r="E868" s="47"/>
      <c r="F868" s="47"/>
      <c r="G868" s="47"/>
      <c r="H868" s="47"/>
      <c r="I868" s="47"/>
      <c r="J868" s="43"/>
      <c r="K868" s="98"/>
      <c r="L868" s="61"/>
    </row>
    <row r="869" spans="1:12" x14ac:dyDescent="0.2">
      <c r="A869" s="106" t="s">
        <v>353</v>
      </c>
      <c r="B869" s="55">
        <v>234</v>
      </c>
      <c r="C869" s="96">
        <f t="shared" si="191"/>
        <v>0.59906300401935431</v>
      </c>
      <c r="D869" s="55">
        <v>81</v>
      </c>
      <c r="E869" s="55">
        <v>153</v>
      </c>
      <c r="F869" s="80">
        <v>191</v>
      </c>
      <c r="G869" s="80">
        <v>5</v>
      </c>
      <c r="H869" s="80">
        <v>38</v>
      </c>
      <c r="I869" s="55">
        <v>3</v>
      </c>
      <c r="J869" s="50">
        <f>B869-I869</f>
        <v>231</v>
      </c>
      <c r="K869" s="98"/>
      <c r="L869" s="61"/>
    </row>
    <row r="870" spans="1:12" x14ac:dyDescent="0.2">
      <c r="A870" s="104" t="s">
        <v>125</v>
      </c>
      <c r="B870" s="47">
        <v>234</v>
      </c>
      <c r="C870" s="75">
        <f t="shared" si="191"/>
        <v>0.59906300401935431</v>
      </c>
      <c r="D870" s="47">
        <v>81</v>
      </c>
      <c r="E870" s="47">
        <v>153</v>
      </c>
      <c r="F870" s="82">
        <v>191</v>
      </c>
      <c r="G870" s="82">
        <v>5</v>
      </c>
      <c r="H870" s="82">
        <v>38</v>
      </c>
      <c r="I870" s="47">
        <v>3</v>
      </c>
      <c r="J870" s="43">
        <f>B870-I870</f>
        <v>231</v>
      </c>
      <c r="K870" s="98"/>
      <c r="L870" s="61"/>
    </row>
    <row r="871" spans="1:12" x14ac:dyDescent="0.2">
      <c r="A871" s="123"/>
      <c r="B871" s="47"/>
      <c r="C871" s="75"/>
      <c r="D871" s="47"/>
      <c r="E871" s="47"/>
      <c r="F871" s="82"/>
      <c r="G871" s="82"/>
      <c r="H871" s="82"/>
      <c r="I871" s="47"/>
      <c r="J871" s="43"/>
      <c r="K871" s="98"/>
      <c r="L871" s="61"/>
    </row>
    <row r="872" spans="1:12" x14ac:dyDescent="0.2">
      <c r="A872" s="126" t="s">
        <v>74</v>
      </c>
      <c r="B872" s="47"/>
      <c r="C872" s="75"/>
      <c r="D872" s="47"/>
      <c r="E872" s="47"/>
      <c r="F872" s="82"/>
      <c r="G872" s="82"/>
      <c r="H872" s="82"/>
      <c r="I872" s="47"/>
      <c r="J872" s="43"/>
      <c r="K872" s="98"/>
      <c r="L872" s="61"/>
    </row>
    <row r="873" spans="1:12" x14ac:dyDescent="0.2">
      <c r="A873" s="126" t="s">
        <v>72</v>
      </c>
      <c r="B873" s="80">
        <f>B875+B882</f>
        <v>274</v>
      </c>
      <c r="C873" s="96">
        <f t="shared" si="191"/>
        <v>0.70146693633035506</v>
      </c>
      <c r="D873" s="80">
        <f t="shared" ref="D873:I873" si="200">D875+D882</f>
        <v>116</v>
      </c>
      <c r="E873" s="80">
        <f t="shared" si="200"/>
        <v>158</v>
      </c>
      <c r="F873" s="80">
        <f t="shared" si="200"/>
        <v>270</v>
      </c>
      <c r="G873" s="85" t="s">
        <v>73</v>
      </c>
      <c r="H873" s="80">
        <f>H875</f>
        <v>4</v>
      </c>
      <c r="I873" s="80">
        <f t="shared" si="200"/>
        <v>83</v>
      </c>
      <c r="J873" s="81">
        <f>J875+J882</f>
        <v>191</v>
      </c>
      <c r="K873" s="98"/>
      <c r="L873" s="61"/>
    </row>
    <row r="874" spans="1:12" x14ac:dyDescent="0.2">
      <c r="A874" s="126"/>
      <c r="B874" s="80"/>
      <c r="C874" s="96"/>
      <c r="D874" s="80"/>
      <c r="E874" s="80"/>
      <c r="F874" s="80"/>
      <c r="G874" s="80"/>
      <c r="H874" s="80"/>
      <c r="I874" s="80"/>
      <c r="J874" s="81"/>
      <c r="K874" s="98"/>
      <c r="L874" s="61"/>
    </row>
    <row r="875" spans="1:12" x14ac:dyDescent="0.2">
      <c r="A875" s="124" t="s">
        <v>145</v>
      </c>
      <c r="B875" s="80">
        <f>SUM(B876:B880)</f>
        <v>201</v>
      </c>
      <c r="C875" s="96">
        <f t="shared" si="191"/>
        <v>0.51457975986277882</v>
      </c>
      <c r="D875" s="80">
        <f t="shared" ref="D875:I875" si="201">SUM(D876:D880)</f>
        <v>73</v>
      </c>
      <c r="E875" s="80">
        <f t="shared" si="201"/>
        <v>128</v>
      </c>
      <c r="F875" s="80">
        <f t="shared" si="201"/>
        <v>197</v>
      </c>
      <c r="G875" s="84" t="s">
        <v>73</v>
      </c>
      <c r="H875" s="80">
        <f t="shared" si="201"/>
        <v>4</v>
      </c>
      <c r="I875" s="80">
        <f t="shared" si="201"/>
        <v>49</v>
      </c>
      <c r="J875" s="81">
        <f>SUM(J876:J880)</f>
        <v>152</v>
      </c>
      <c r="K875" s="98"/>
      <c r="L875" s="61"/>
    </row>
    <row r="876" spans="1:12" x14ac:dyDescent="0.2">
      <c r="A876" s="104" t="s">
        <v>332</v>
      </c>
      <c r="B876" s="47">
        <v>17</v>
      </c>
      <c r="C876" s="75">
        <f t="shared" si="191"/>
        <v>4.3521671232175319E-2</v>
      </c>
      <c r="D876" s="47">
        <v>3</v>
      </c>
      <c r="E876" s="47">
        <v>14</v>
      </c>
      <c r="F876" s="82">
        <v>17</v>
      </c>
      <c r="G876" s="84" t="s">
        <v>73</v>
      </c>
      <c r="H876" s="84" t="s">
        <v>73</v>
      </c>
      <c r="I876" s="84" t="s">
        <v>73</v>
      </c>
      <c r="J876" s="43">
        <f>B876</f>
        <v>17</v>
      </c>
      <c r="K876" s="98"/>
      <c r="L876" s="61"/>
    </row>
    <row r="877" spans="1:12" x14ac:dyDescent="0.2">
      <c r="A877" s="135" t="s">
        <v>368</v>
      </c>
      <c r="B877" s="47">
        <v>1</v>
      </c>
      <c r="C877" s="75">
        <f t="shared" si="191"/>
        <v>2.5600983077750184E-3</v>
      </c>
      <c r="D877" s="48" t="s">
        <v>73</v>
      </c>
      <c r="E877" s="47">
        <v>1</v>
      </c>
      <c r="F877" s="82">
        <v>1</v>
      </c>
      <c r="G877" s="84" t="s">
        <v>73</v>
      </c>
      <c r="H877" s="84" t="s">
        <v>73</v>
      </c>
      <c r="I877" s="84" t="s">
        <v>73</v>
      </c>
      <c r="J877" s="43">
        <f>B877</f>
        <v>1</v>
      </c>
      <c r="K877" s="98"/>
      <c r="L877" s="61"/>
    </row>
    <row r="878" spans="1:12" x14ac:dyDescent="0.2">
      <c r="A878" s="104" t="s">
        <v>148</v>
      </c>
      <c r="B878" s="47">
        <v>141</v>
      </c>
      <c r="C878" s="75">
        <f t="shared" si="191"/>
        <v>0.36097386139627763</v>
      </c>
      <c r="D878" s="47">
        <v>56</v>
      </c>
      <c r="E878" s="47">
        <v>85</v>
      </c>
      <c r="F878" s="82">
        <v>138</v>
      </c>
      <c r="G878" s="84" t="s">
        <v>73</v>
      </c>
      <c r="H878" s="82">
        <v>3</v>
      </c>
      <c r="I878" s="82">
        <v>49</v>
      </c>
      <c r="J878" s="43">
        <f>B878-I878</f>
        <v>92</v>
      </c>
      <c r="K878" s="98"/>
      <c r="L878" s="61"/>
    </row>
    <row r="879" spans="1:12" x14ac:dyDescent="0.2">
      <c r="A879" s="127" t="s">
        <v>294</v>
      </c>
      <c r="B879" s="47">
        <v>21</v>
      </c>
      <c r="C879" s="75">
        <f t="shared" si="191"/>
        <v>5.3762064463275389E-2</v>
      </c>
      <c r="D879" s="47">
        <v>6</v>
      </c>
      <c r="E879" s="47">
        <v>15</v>
      </c>
      <c r="F879" s="82">
        <v>20</v>
      </c>
      <c r="G879" s="84" t="s">
        <v>73</v>
      </c>
      <c r="H879" s="82">
        <v>1</v>
      </c>
      <c r="I879" s="84" t="s">
        <v>73</v>
      </c>
      <c r="J879" s="43">
        <f>B879</f>
        <v>21</v>
      </c>
      <c r="K879" s="98"/>
      <c r="L879" s="61"/>
    </row>
    <row r="880" spans="1:12" x14ac:dyDescent="0.2">
      <c r="A880" s="104" t="s">
        <v>295</v>
      </c>
      <c r="B880" s="47">
        <v>21</v>
      </c>
      <c r="C880" s="75">
        <f t="shared" si="191"/>
        <v>5.3762064463275389E-2</v>
      </c>
      <c r="D880" s="47">
        <v>8</v>
      </c>
      <c r="E880" s="47">
        <v>13</v>
      </c>
      <c r="F880" s="82">
        <v>21</v>
      </c>
      <c r="G880" s="84" t="s">
        <v>73</v>
      </c>
      <c r="H880" s="84" t="s">
        <v>73</v>
      </c>
      <c r="I880" s="84" t="s">
        <v>73</v>
      </c>
      <c r="J880" s="43">
        <f>B880</f>
        <v>21</v>
      </c>
      <c r="K880" s="98"/>
      <c r="L880" s="61"/>
    </row>
    <row r="881" spans="1:12" x14ac:dyDescent="0.2">
      <c r="A881" s="123"/>
      <c r="B881" s="47"/>
      <c r="C881" s="75"/>
      <c r="D881" s="47"/>
      <c r="E881" s="47"/>
      <c r="F881" s="82"/>
      <c r="G881" s="82"/>
      <c r="H881" s="82"/>
      <c r="I881" s="47"/>
      <c r="J881" s="43"/>
      <c r="K881" s="98"/>
      <c r="L881" s="61"/>
    </row>
    <row r="882" spans="1:12" x14ac:dyDescent="0.2">
      <c r="A882" s="124" t="s">
        <v>146</v>
      </c>
      <c r="B882" s="55">
        <v>73</v>
      </c>
      <c r="C882" s="96">
        <f t="shared" si="191"/>
        <v>0.18688717646757635</v>
      </c>
      <c r="D882" s="55">
        <v>43</v>
      </c>
      <c r="E882" s="55">
        <v>30</v>
      </c>
      <c r="F882" s="80">
        <v>73</v>
      </c>
      <c r="G882" s="85" t="s">
        <v>73</v>
      </c>
      <c r="H882" s="85" t="s">
        <v>73</v>
      </c>
      <c r="I882" s="55">
        <v>34</v>
      </c>
      <c r="J882" s="50">
        <f>B882-I882</f>
        <v>39</v>
      </c>
      <c r="K882" s="98"/>
      <c r="L882" s="61"/>
    </row>
    <row r="883" spans="1:12" x14ac:dyDescent="0.2">
      <c r="A883" s="104" t="s">
        <v>306</v>
      </c>
      <c r="B883" s="47">
        <v>73</v>
      </c>
      <c r="C883" s="75">
        <f t="shared" si="191"/>
        <v>0.18688717646757635</v>
      </c>
      <c r="D883" s="47">
        <v>43</v>
      </c>
      <c r="E883" s="47">
        <v>30</v>
      </c>
      <c r="F883" s="82">
        <v>73</v>
      </c>
      <c r="G883" s="84" t="s">
        <v>73</v>
      </c>
      <c r="H883" s="84" t="s">
        <v>73</v>
      </c>
      <c r="I883" s="47">
        <v>34</v>
      </c>
      <c r="J883" s="43">
        <f>B883-I883</f>
        <v>39</v>
      </c>
      <c r="K883" s="98"/>
      <c r="L883" s="61"/>
    </row>
    <row r="884" spans="1:12" x14ac:dyDescent="0.2">
      <c r="A884" s="123"/>
      <c r="B884" s="47"/>
      <c r="C884" s="75"/>
      <c r="D884" s="47"/>
      <c r="E884" s="47"/>
      <c r="F884" s="82"/>
      <c r="G884" s="82"/>
      <c r="H884" s="82"/>
      <c r="I884" s="47"/>
      <c r="J884" s="43"/>
      <c r="K884" s="98"/>
      <c r="L884" s="61"/>
    </row>
    <row r="885" spans="1:12" x14ac:dyDescent="0.2">
      <c r="A885" s="126" t="s">
        <v>120</v>
      </c>
      <c r="B885" s="55">
        <f>B887+B890</f>
        <v>81</v>
      </c>
      <c r="C885" s="96">
        <f t="shared" si="191"/>
        <v>0.20736796292977649</v>
      </c>
      <c r="D885" s="55">
        <f t="shared" ref="D885:J885" si="202">D887+D890</f>
        <v>18</v>
      </c>
      <c r="E885" s="55">
        <f t="shared" si="202"/>
        <v>63</v>
      </c>
      <c r="F885" s="55">
        <f t="shared" si="202"/>
        <v>22</v>
      </c>
      <c r="G885" s="52" t="s">
        <v>73</v>
      </c>
      <c r="H885" s="55">
        <f t="shared" si="202"/>
        <v>59</v>
      </c>
      <c r="I885" s="55">
        <f>I887</f>
        <v>14</v>
      </c>
      <c r="J885" s="50">
        <f t="shared" si="202"/>
        <v>67</v>
      </c>
      <c r="K885" s="98"/>
      <c r="L885" s="61"/>
    </row>
    <row r="886" spans="1:12" x14ac:dyDescent="0.2">
      <c r="A886" s="104"/>
      <c r="B886" s="47"/>
      <c r="C886" s="75"/>
      <c r="D886" s="47"/>
      <c r="E886" s="47"/>
      <c r="F886" s="47"/>
      <c r="G886" s="47"/>
      <c r="H886" s="47"/>
      <c r="I886" s="47"/>
      <c r="J886" s="43"/>
      <c r="K886" s="98"/>
      <c r="L886" s="61"/>
    </row>
    <row r="887" spans="1:12" x14ac:dyDescent="0.2">
      <c r="A887" s="106" t="s">
        <v>271</v>
      </c>
      <c r="B887" s="55">
        <v>66</v>
      </c>
      <c r="C887" s="96">
        <f t="shared" si="191"/>
        <v>0.16896648831315123</v>
      </c>
      <c r="D887" s="55">
        <v>14</v>
      </c>
      <c r="E887" s="55">
        <v>52</v>
      </c>
      <c r="F887" s="80">
        <v>17</v>
      </c>
      <c r="G887" s="85" t="s">
        <v>73</v>
      </c>
      <c r="H887" s="80">
        <v>49</v>
      </c>
      <c r="I887" s="55">
        <v>14</v>
      </c>
      <c r="J887" s="50">
        <f>B887-I887</f>
        <v>52</v>
      </c>
      <c r="K887" s="98"/>
      <c r="L887" s="61"/>
    </row>
    <row r="888" spans="1:12" x14ac:dyDescent="0.2">
      <c r="A888" s="104" t="s">
        <v>297</v>
      </c>
      <c r="B888" s="47">
        <v>66</v>
      </c>
      <c r="C888" s="75">
        <f t="shared" si="191"/>
        <v>0.16896648831315123</v>
      </c>
      <c r="D888" s="47">
        <v>14</v>
      </c>
      <c r="E888" s="47">
        <v>52</v>
      </c>
      <c r="F888" s="82">
        <v>17</v>
      </c>
      <c r="G888" s="84" t="s">
        <v>73</v>
      </c>
      <c r="H888" s="82">
        <v>49</v>
      </c>
      <c r="I888" s="47">
        <v>14</v>
      </c>
      <c r="J888" s="43">
        <f>B888-I888</f>
        <v>52</v>
      </c>
      <c r="K888" s="98"/>
      <c r="L888" s="61"/>
    </row>
    <row r="889" spans="1:12" x14ac:dyDescent="0.2">
      <c r="A889" s="104"/>
      <c r="B889" s="47"/>
      <c r="C889" s="75"/>
      <c r="D889" s="47"/>
      <c r="E889" s="47"/>
      <c r="F889" s="82"/>
      <c r="G889" s="84"/>
      <c r="H889" s="82"/>
      <c r="I889" s="47"/>
      <c r="J889" s="43"/>
      <c r="K889" s="98"/>
      <c r="L889" s="61"/>
    </row>
    <row r="890" spans="1:12" x14ac:dyDescent="0.2">
      <c r="A890" s="124" t="s">
        <v>152</v>
      </c>
      <c r="B890" s="55">
        <v>15</v>
      </c>
      <c r="C890" s="96">
        <f t="shared" ref="C890:C967" si="203">(B890/$B$10)*100</f>
        <v>3.8401474616625277E-2</v>
      </c>
      <c r="D890" s="55">
        <v>4</v>
      </c>
      <c r="E890" s="55">
        <v>11</v>
      </c>
      <c r="F890" s="80">
        <v>5</v>
      </c>
      <c r="G890" s="85" t="s">
        <v>73</v>
      </c>
      <c r="H890" s="80">
        <v>10</v>
      </c>
      <c r="I890" s="85" t="s">
        <v>73</v>
      </c>
      <c r="J890" s="50">
        <f>B890</f>
        <v>15</v>
      </c>
      <c r="K890" s="98"/>
      <c r="L890" s="61"/>
    </row>
    <row r="891" spans="1:12" x14ac:dyDescent="0.2">
      <c r="A891" s="104" t="s">
        <v>296</v>
      </c>
      <c r="B891" s="47">
        <v>15</v>
      </c>
      <c r="C891" s="75">
        <f t="shared" si="203"/>
        <v>3.8401474616625277E-2</v>
      </c>
      <c r="D891" s="47">
        <v>4</v>
      </c>
      <c r="E891" s="47">
        <v>11</v>
      </c>
      <c r="F891" s="82">
        <v>5</v>
      </c>
      <c r="G891" s="84" t="s">
        <v>73</v>
      </c>
      <c r="H891" s="82">
        <v>10</v>
      </c>
      <c r="I891" s="84" t="s">
        <v>73</v>
      </c>
      <c r="J891" s="43">
        <f>B891</f>
        <v>15</v>
      </c>
      <c r="K891" s="98"/>
      <c r="L891" s="61"/>
    </row>
    <row r="892" spans="1:12" x14ac:dyDescent="0.2">
      <c r="A892" s="93"/>
      <c r="B892" s="7"/>
      <c r="C892" s="92"/>
      <c r="D892" s="7"/>
      <c r="E892" s="7"/>
      <c r="F892" s="54"/>
      <c r="G892" s="54"/>
      <c r="H892" s="54"/>
      <c r="I892" s="54"/>
      <c r="J892" s="53"/>
      <c r="K892" s="98"/>
      <c r="L892" s="61"/>
    </row>
    <row r="893" spans="1:12" x14ac:dyDescent="0.2">
      <c r="A893" s="93"/>
      <c r="B893" s="7"/>
      <c r="C893" s="92"/>
      <c r="D893" s="7"/>
      <c r="E893" s="7"/>
      <c r="F893" s="54"/>
      <c r="G893" s="54"/>
      <c r="H893" s="54"/>
      <c r="I893" s="54"/>
      <c r="J893" s="53"/>
      <c r="K893" s="98"/>
      <c r="L893" s="61"/>
    </row>
    <row r="894" spans="1:12" x14ac:dyDescent="0.2">
      <c r="A894" s="93"/>
      <c r="B894" s="7"/>
      <c r="C894" s="92"/>
      <c r="D894" s="7"/>
      <c r="E894" s="7"/>
      <c r="F894" s="54"/>
      <c r="G894" s="54"/>
      <c r="H894" s="54"/>
      <c r="I894" s="54"/>
      <c r="J894" s="53"/>
      <c r="K894" s="98"/>
      <c r="L894" s="61"/>
    </row>
    <row r="895" spans="1:12" x14ac:dyDescent="0.2">
      <c r="A895" s="142" t="s">
        <v>326</v>
      </c>
      <c r="B895" s="142"/>
      <c r="C895" s="142"/>
      <c r="D895" s="142"/>
      <c r="E895" s="142"/>
      <c r="F895" s="142"/>
      <c r="G895" s="142"/>
      <c r="H895" s="142"/>
      <c r="I895" s="142"/>
      <c r="J895" s="142"/>
      <c r="K895" s="98"/>
      <c r="L895" s="61"/>
    </row>
    <row r="896" spans="1:12" x14ac:dyDescent="0.2">
      <c r="A896" s="142" t="s">
        <v>338</v>
      </c>
      <c r="B896" s="142"/>
      <c r="C896" s="142"/>
      <c r="D896" s="142"/>
      <c r="E896" s="142"/>
      <c r="F896" s="142"/>
      <c r="G896" s="142"/>
      <c r="H896" s="142"/>
      <c r="I896" s="142"/>
      <c r="J896" s="142"/>
      <c r="K896" s="98"/>
      <c r="L896" s="61"/>
    </row>
    <row r="897" spans="1:12" x14ac:dyDescent="0.2">
      <c r="A897" s="142" t="s">
        <v>35</v>
      </c>
      <c r="B897" s="142"/>
      <c r="C897" s="142"/>
      <c r="D897" s="142"/>
      <c r="E897" s="142"/>
      <c r="F897" s="142"/>
      <c r="G897" s="142"/>
      <c r="H897" s="142"/>
      <c r="I897" s="142"/>
      <c r="J897" s="142"/>
      <c r="K897" s="98"/>
      <c r="L897" s="61"/>
    </row>
    <row r="898" spans="1:12" ht="15.75" thickBot="1" x14ac:dyDescent="0.25">
      <c r="A898" s="133"/>
      <c r="B898" s="109"/>
      <c r="C898" s="109"/>
      <c r="D898" s="109"/>
      <c r="E898" s="109"/>
      <c r="F898" s="109"/>
      <c r="G898" s="109"/>
      <c r="H898" s="109"/>
      <c r="I898" s="5"/>
      <c r="J898" s="23"/>
      <c r="K898" s="98"/>
      <c r="L898" s="61"/>
    </row>
    <row r="899" spans="1:12" ht="15.75" thickTop="1" x14ac:dyDescent="0.2">
      <c r="A899" s="26"/>
      <c r="B899" s="27"/>
      <c r="C899" s="28"/>
      <c r="D899" s="27"/>
      <c r="E899" s="28"/>
      <c r="F899" s="27"/>
      <c r="G899" s="28"/>
      <c r="H899" s="28"/>
      <c r="I899" s="29"/>
      <c r="J899" s="100"/>
      <c r="K899" s="98"/>
      <c r="L899" s="61"/>
    </row>
    <row r="900" spans="1:12" x14ac:dyDescent="0.2">
      <c r="A900" s="30"/>
      <c r="B900" s="31" t="s">
        <v>32</v>
      </c>
      <c r="C900" s="32"/>
      <c r="D900" s="31" t="s">
        <v>33</v>
      </c>
      <c r="E900" s="32"/>
      <c r="F900" s="31" t="s">
        <v>34</v>
      </c>
      <c r="G900" s="33"/>
      <c r="H900" s="33"/>
      <c r="I900" s="31" t="s">
        <v>327</v>
      </c>
      <c r="J900" s="33"/>
      <c r="K900" s="98"/>
      <c r="L900" s="61"/>
    </row>
    <row r="901" spans="1:12" x14ac:dyDescent="0.2">
      <c r="A901" s="34" t="s">
        <v>161</v>
      </c>
      <c r="B901" s="35"/>
      <c r="C901" s="35"/>
      <c r="D901" s="35"/>
      <c r="E901" s="35"/>
      <c r="F901" s="35"/>
      <c r="G901" s="35"/>
      <c r="H901" s="35"/>
      <c r="I901" s="36"/>
      <c r="J901" s="37"/>
      <c r="K901" s="98"/>
      <c r="L901" s="61"/>
    </row>
    <row r="902" spans="1:12" x14ac:dyDescent="0.2">
      <c r="A902" s="34"/>
      <c r="B902" s="38" t="s">
        <v>58</v>
      </c>
      <c r="C902" s="38" t="s">
        <v>59</v>
      </c>
      <c r="D902" s="38" t="s">
        <v>60</v>
      </c>
      <c r="E902" s="38" t="s">
        <v>61</v>
      </c>
      <c r="F902" s="38" t="s">
        <v>62</v>
      </c>
      <c r="G902" s="38" t="s">
        <v>63</v>
      </c>
      <c r="H902" s="38" t="s">
        <v>64</v>
      </c>
      <c r="I902" s="39" t="s">
        <v>328</v>
      </c>
      <c r="J902" s="101"/>
      <c r="K902" s="98"/>
      <c r="L902" s="61"/>
    </row>
    <row r="903" spans="1:12" x14ac:dyDescent="0.2">
      <c r="A903" s="56"/>
      <c r="B903" s="41"/>
      <c r="C903" s="41"/>
      <c r="D903" s="41"/>
      <c r="E903" s="41"/>
      <c r="F903" s="41"/>
      <c r="G903" s="41"/>
      <c r="H903" s="57"/>
      <c r="I903" s="42" t="s">
        <v>329</v>
      </c>
      <c r="J903" s="33" t="s">
        <v>330</v>
      </c>
      <c r="K903" s="98"/>
      <c r="L903" s="61"/>
    </row>
    <row r="904" spans="1:12" x14ac:dyDescent="0.2">
      <c r="A904" s="123"/>
      <c r="B904" s="9"/>
      <c r="C904" s="69"/>
      <c r="D904" s="9"/>
      <c r="E904" s="9"/>
      <c r="F904" s="21"/>
      <c r="G904" s="21"/>
      <c r="H904" s="21"/>
      <c r="I904" s="21"/>
      <c r="J904" s="43"/>
      <c r="K904" s="98"/>
      <c r="L904" s="61"/>
    </row>
    <row r="905" spans="1:12" x14ac:dyDescent="0.2">
      <c r="A905" s="130" t="s">
        <v>139</v>
      </c>
      <c r="B905" s="55">
        <v>243</v>
      </c>
      <c r="C905" s="96">
        <f t="shared" si="203"/>
        <v>0.62210388878932954</v>
      </c>
      <c r="D905" s="55">
        <v>81</v>
      </c>
      <c r="E905" s="55">
        <v>162</v>
      </c>
      <c r="F905" s="80">
        <v>162</v>
      </c>
      <c r="G905" s="80">
        <v>16</v>
      </c>
      <c r="H905" s="80">
        <v>65</v>
      </c>
      <c r="I905" s="55">
        <v>64</v>
      </c>
      <c r="J905" s="50">
        <f>B905-I905</f>
        <v>179</v>
      </c>
      <c r="K905" s="98"/>
      <c r="L905" s="61"/>
    </row>
    <row r="906" spans="1:12" x14ac:dyDescent="0.2">
      <c r="A906" s="125"/>
      <c r="B906" s="47"/>
      <c r="C906" s="75"/>
      <c r="D906" s="47"/>
      <c r="E906" s="47"/>
      <c r="F906" s="82"/>
      <c r="G906" s="82"/>
      <c r="H906" s="82"/>
      <c r="I906" s="82"/>
      <c r="J906" s="43"/>
      <c r="K906" s="98"/>
      <c r="L906" s="61"/>
    </row>
    <row r="907" spans="1:12" x14ac:dyDescent="0.2">
      <c r="A907" s="106" t="s">
        <v>154</v>
      </c>
      <c r="B907" s="55">
        <v>243</v>
      </c>
      <c r="C907" s="96">
        <f t="shared" si="203"/>
        <v>0.62210388878932954</v>
      </c>
      <c r="D907" s="55">
        <v>81</v>
      </c>
      <c r="E907" s="55">
        <v>162</v>
      </c>
      <c r="F907" s="80">
        <v>162</v>
      </c>
      <c r="G907" s="80">
        <v>16</v>
      </c>
      <c r="H907" s="80">
        <v>65</v>
      </c>
      <c r="I907" s="55">
        <v>64</v>
      </c>
      <c r="J907" s="50">
        <f>B907-I907</f>
        <v>179</v>
      </c>
      <c r="K907" s="98"/>
      <c r="L907" s="61"/>
    </row>
    <row r="908" spans="1:12" x14ac:dyDescent="0.2">
      <c r="A908" s="104" t="s">
        <v>363</v>
      </c>
      <c r="B908" s="47">
        <v>243</v>
      </c>
      <c r="C908" s="75">
        <f t="shared" si="203"/>
        <v>0.62210388878932954</v>
      </c>
      <c r="D908" s="47">
        <v>81</v>
      </c>
      <c r="E908" s="47">
        <v>162</v>
      </c>
      <c r="F908" s="82">
        <v>162</v>
      </c>
      <c r="G908" s="82">
        <v>16</v>
      </c>
      <c r="H908" s="82">
        <v>65</v>
      </c>
      <c r="I908" s="47">
        <v>64</v>
      </c>
      <c r="J908" s="43">
        <f>B908-I908</f>
        <v>179</v>
      </c>
      <c r="K908" s="98"/>
      <c r="L908" s="61"/>
    </row>
    <row r="909" spans="1:12" x14ac:dyDescent="0.2">
      <c r="A909" s="123"/>
      <c r="B909" s="47"/>
      <c r="C909" s="75"/>
      <c r="D909" s="47"/>
      <c r="E909" s="47"/>
      <c r="F909" s="82"/>
      <c r="G909" s="82"/>
      <c r="H909" s="82"/>
      <c r="I909" s="82"/>
      <c r="J909" s="43"/>
      <c r="K909" s="98"/>
      <c r="L909" s="61"/>
    </row>
    <row r="910" spans="1:12" x14ac:dyDescent="0.2">
      <c r="A910" s="126" t="s">
        <v>36</v>
      </c>
      <c r="B910" s="80">
        <f>B912+B915</f>
        <v>348</v>
      </c>
      <c r="C910" s="96">
        <f t="shared" si="203"/>
        <v>0.89091421110570646</v>
      </c>
      <c r="D910" s="80">
        <f t="shared" ref="D910:J910" si="204">D912+D915</f>
        <v>105</v>
      </c>
      <c r="E910" s="80">
        <f t="shared" si="204"/>
        <v>243</v>
      </c>
      <c r="F910" s="80">
        <f t="shared" si="204"/>
        <v>279</v>
      </c>
      <c r="G910" s="85" t="s">
        <v>73</v>
      </c>
      <c r="H910" s="80">
        <f t="shared" si="204"/>
        <v>69</v>
      </c>
      <c r="I910" s="80">
        <f t="shared" si="204"/>
        <v>52</v>
      </c>
      <c r="J910" s="81">
        <f t="shared" si="204"/>
        <v>296</v>
      </c>
      <c r="K910" s="98"/>
      <c r="L910" s="61"/>
    </row>
    <row r="911" spans="1:12" x14ac:dyDescent="0.2">
      <c r="A911" s="104"/>
      <c r="B911" s="47"/>
      <c r="C911" s="75"/>
      <c r="D911" s="47"/>
      <c r="E911" s="47"/>
      <c r="F911" s="47"/>
      <c r="G911" s="47"/>
      <c r="H911" s="47"/>
      <c r="I911" s="47"/>
      <c r="J911" s="43"/>
      <c r="K911" s="98"/>
      <c r="L911" s="61"/>
    </row>
    <row r="912" spans="1:12" x14ac:dyDescent="0.2">
      <c r="A912" s="124" t="s">
        <v>187</v>
      </c>
      <c r="B912" s="55">
        <v>82</v>
      </c>
      <c r="C912" s="96">
        <f t="shared" si="203"/>
        <v>0.20992806123755151</v>
      </c>
      <c r="D912" s="55">
        <v>34</v>
      </c>
      <c r="E912" s="55">
        <v>48</v>
      </c>
      <c r="F912" s="80">
        <v>77</v>
      </c>
      <c r="G912" s="85" t="s">
        <v>73</v>
      </c>
      <c r="H912" s="80">
        <v>5</v>
      </c>
      <c r="I912" s="55">
        <v>12</v>
      </c>
      <c r="J912" s="50">
        <f>B912-I912</f>
        <v>70</v>
      </c>
      <c r="K912" s="98"/>
      <c r="L912" s="61"/>
    </row>
    <row r="913" spans="1:12" x14ac:dyDescent="0.2">
      <c r="A913" s="127" t="s">
        <v>298</v>
      </c>
      <c r="B913" s="47">
        <v>82</v>
      </c>
      <c r="C913" s="75">
        <f t="shared" si="203"/>
        <v>0.20992806123755151</v>
      </c>
      <c r="D913" s="47">
        <v>34</v>
      </c>
      <c r="E913" s="47">
        <v>48</v>
      </c>
      <c r="F913" s="82">
        <v>77</v>
      </c>
      <c r="G913" s="84" t="s">
        <v>73</v>
      </c>
      <c r="H913" s="82">
        <v>5</v>
      </c>
      <c r="I913" s="47">
        <v>12</v>
      </c>
      <c r="J913" s="43">
        <f>B913-I913</f>
        <v>70</v>
      </c>
      <c r="K913" s="98"/>
      <c r="L913" s="61"/>
    </row>
    <row r="914" spans="1:12" x14ac:dyDescent="0.2">
      <c r="A914" s="127"/>
      <c r="B914" s="47"/>
      <c r="C914" s="75"/>
      <c r="D914" s="47"/>
      <c r="E914" s="47"/>
      <c r="F914" s="82"/>
      <c r="G914" s="82"/>
      <c r="H914" s="82"/>
      <c r="I914" s="47"/>
      <c r="J914" s="43"/>
      <c r="K914" s="98"/>
      <c r="L914" s="61"/>
    </row>
    <row r="915" spans="1:12" x14ac:dyDescent="0.2">
      <c r="A915" s="124" t="s">
        <v>155</v>
      </c>
      <c r="B915" s="55">
        <v>266</v>
      </c>
      <c r="C915" s="96">
        <f t="shared" si="203"/>
        <v>0.68098614986815498</v>
      </c>
      <c r="D915" s="55">
        <v>71</v>
      </c>
      <c r="E915" s="55">
        <v>195</v>
      </c>
      <c r="F915" s="80">
        <v>202</v>
      </c>
      <c r="G915" s="85" t="s">
        <v>73</v>
      </c>
      <c r="H915" s="80">
        <v>64</v>
      </c>
      <c r="I915" s="55">
        <v>40</v>
      </c>
      <c r="J915" s="50">
        <f>B915-I915</f>
        <v>226</v>
      </c>
      <c r="K915" s="98"/>
      <c r="L915" s="61"/>
    </row>
    <row r="916" spans="1:12" x14ac:dyDescent="0.2">
      <c r="A916" s="127" t="s">
        <v>299</v>
      </c>
      <c r="B916" s="47">
        <v>266</v>
      </c>
      <c r="C916" s="75">
        <f t="shared" si="203"/>
        <v>0.68098614986815498</v>
      </c>
      <c r="D916" s="47">
        <v>71</v>
      </c>
      <c r="E916" s="47">
        <v>195</v>
      </c>
      <c r="F916" s="82">
        <v>202</v>
      </c>
      <c r="G916" s="84" t="s">
        <v>73</v>
      </c>
      <c r="H916" s="82">
        <v>64</v>
      </c>
      <c r="I916" s="47">
        <v>40</v>
      </c>
      <c r="J916" s="43">
        <f>B916-I916</f>
        <v>226</v>
      </c>
      <c r="K916" s="98"/>
      <c r="L916" s="61"/>
    </row>
    <row r="917" spans="1:12" x14ac:dyDescent="0.2">
      <c r="A917" s="124"/>
      <c r="B917" s="47"/>
      <c r="C917" s="75"/>
      <c r="D917" s="47"/>
      <c r="E917" s="47"/>
      <c r="F917" s="47"/>
      <c r="G917" s="47"/>
      <c r="H917" s="47"/>
      <c r="I917" s="47"/>
      <c r="J917" s="43"/>
      <c r="K917" s="98"/>
      <c r="L917" s="61"/>
    </row>
    <row r="918" spans="1:12" x14ac:dyDescent="0.2">
      <c r="A918" s="106" t="s">
        <v>37</v>
      </c>
      <c r="B918" s="55">
        <v>320</v>
      </c>
      <c r="C918" s="96">
        <f t="shared" si="203"/>
        <v>0.81923145848800605</v>
      </c>
      <c r="D918" s="55">
        <v>55</v>
      </c>
      <c r="E918" s="55">
        <v>265</v>
      </c>
      <c r="F918" s="80">
        <v>317</v>
      </c>
      <c r="G918" s="80">
        <v>3</v>
      </c>
      <c r="H918" s="85" t="s">
        <v>73</v>
      </c>
      <c r="I918" s="55">
        <v>71</v>
      </c>
      <c r="J918" s="50">
        <f>B918-I918</f>
        <v>249</v>
      </c>
      <c r="K918" s="98"/>
      <c r="L918" s="61"/>
    </row>
    <row r="919" spans="1:12" x14ac:dyDescent="0.2">
      <c r="A919" s="127"/>
      <c r="B919" s="47"/>
      <c r="C919" s="75"/>
      <c r="D919" s="47"/>
      <c r="E919" s="47"/>
      <c r="F919" s="47"/>
      <c r="G919" s="47"/>
      <c r="H919" s="48"/>
      <c r="I919" s="47"/>
      <c r="J919" s="43"/>
      <c r="K919" s="98"/>
      <c r="L919" s="61"/>
    </row>
    <row r="920" spans="1:12" x14ac:dyDescent="0.2">
      <c r="A920" s="124" t="s">
        <v>164</v>
      </c>
      <c r="B920" s="55">
        <v>320</v>
      </c>
      <c r="C920" s="96">
        <f t="shared" si="203"/>
        <v>0.81923145848800605</v>
      </c>
      <c r="D920" s="55">
        <v>55</v>
      </c>
      <c r="E920" s="55">
        <v>265</v>
      </c>
      <c r="F920" s="80">
        <v>317</v>
      </c>
      <c r="G920" s="80">
        <v>3</v>
      </c>
      <c r="H920" s="85" t="s">
        <v>73</v>
      </c>
      <c r="I920" s="55">
        <v>71</v>
      </c>
      <c r="J920" s="50">
        <f>B920-I920</f>
        <v>249</v>
      </c>
      <c r="K920" s="98"/>
      <c r="L920" s="61"/>
    </row>
    <row r="921" spans="1:12" x14ac:dyDescent="0.2">
      <c r="A921" s="104" t="s">
        <v>163</v>
      </c>
      <c r="B921" s="47">
        <v>320</v>
      </c>
      <c r="C921" s="75">
        <f t="shared" si="203"/>
        <v>0.81923145848800605</v>
      </c>
      <c r="D921" s="47">
        <v>55</v>
      </c>
      <c r="E921" s="47">
        <v>265</v>
      </c>
      <c r="F921" s="82">
        <v>317</v>
      </c>
      <c r="G921" s="82">
        <v>3</v>
      </c>
      <c r="H921" s="84" t="s">
        <v>73</v>
      </c>
      <c r="I921" s="47">
        <v>71</v>
      </c>
      <c r="J921" s="43">
        <f>B921-I921</f>
        <v>249</v>
      </c>
      <c r="K921" s="98"/>
      <c r="L921" s="61"/>
    </row>
    <row r="922" spans="1:12" x14ac:dyDescent="0.2">
      <c r="A922" s="124"/>
      <c r="B922" s="47"/>
      <c r="C922" s="75"/>
      <c r="D922" s="47"/>
      <c r="E922" s="47"/>
      <c r="F922" s="47"/>
      <c r="G922" s="47"/>
      <c r="H922" s="47"/>
      <c r="I922" s="47"/>
      <c r="J922" s="43"/>
      <c r="K922" s="98"/>
      <c r="L922" s="61"/>
    </row>
    <row r="923" spans="1:12" x14ac:dyDescent="0.2">
      <c r="A923" s="106" t="s">
        <v>76</v>
      </c>
      <c r="B923" s="80">
        <f>B925</f>
        <v>246</v>
      </c>
      <c r="C923" s="96">
        <f t="shared" si="203"/>
        <v>0.62978418371265454</v>
      </c>
      <c r="D923" s="80">
        <f t="shared" ref="D923:I923" si="205">D925</f>
        <v>59</v>
      </c>
      <c r="E923" s="80">
        <f t="shared" si="205"/>
        <v>187</v>
      </c>
      <c r="F923" s="80">
        <f t="shared" si="205"/>
        <v>237</v>
      </c>
      <c r="G923" s="80">
        <f t="shared" si="205"/>
        <v>9</v>
      </c>
      <c r="H923" s="85" t="str">
        <f t="shared" si="205"/>
        <v>-</v>
      </c>
      <c r="I923" s="80">
        <f t="shared" si="205"/>
        <v>39</v>
      </c>
      <c r="J923" s="81">
        <f>J925</f>
        <v>207</v>
      </c>
      <c r="K923" s="98"/>
      <c r="L923" s="61"/>
    </row>
    <row r="924" spans="1:12" x14ac:dyDescent="0.2">
      <c r="A924" s="125"/>
      <c r="B924" s="47"/>
      <c r="C924" s="75"/>
      <c r="D924" s="47"/>
      <c r="E924" s="47"/>
      <c r="F924" s="47"/>
      <c r="G924" s="47"/>
      <c r="H924" s="48"/>
      <c r="I924" s="47"/>
      <c r="J924" s="43"/>
      <c r="K924" s="98"/>
      <c r="L924" s="61"/>
    </row>
    <row r="925" spans="1:12" ht="15.75" x14ac:dyDescent="0.25">
      <c r="A925" s="136" t="s">
        <v>238</v>
      </c>
      <c r="B925" s="80">
        <f>SUM(B926:B927)</f>
        <v>246</v>
      </c>
      <c r="C925" s="96">
        <f t="shared" si="203"/>
        <v>0.62978418371265454</v>
      </c>
      <c r="D925" s="80">
        <f t="shared" ref="D925:J925" si="206">SUM(D926:D927)</f>
        <v>59</v>
      </c>
      <c r="E925" s="80">
        <f t="shared" si="206"/>
        <v>187</v>
      </c>
      <c r="F925" s="80">
        <f t="shared" si="206"/>
        <v>237</v>
      </c>
      <c r="G925" s="80">
        <f t="shared" si="206"/>
        <v>9</v>
      </c>
      <c r="H925" s="85" t="s">
        <v>73</v>
      </c>
      <c r="I925" s="80">
        <f t="shared" si="206"/>
        <v>39</v>
      </c>
      <c r="J925" s="81">
        <f t="shared" si="206"/>
        <v>207</v>
      </c>
      <c r="K925" s="98"/>
      <c r="L925" s="61"/>
    </row>
    <row r="926" spans="1:12" x14ac:dyDescent="0.2">
      <c r="A926" s="104" t="s">
        <v>337</v>
      </c>
      <c r="B926" s="47">
        <v>123</v>
      </c>
      <c r="C926" s="75">
        <f t="shared" si="203"/>
        <v>0.31489209185632727</v>
      </c>
      <c r="D926" s="47">
        <v>22</v>
      </c>
      <c r="E926" s="47">
        <v>101</v>
      </c>
      <c r="F926" s="82">
        <v>114</v>
      </c>
      <c r="G926" s="82">
        <v>9</v>
      </c>
      <c r="H926" s="84" t="s">
        <v>73</v>
      </c>
      <c r="I926" s="84" t="s">
        <v>73</v>
      </c>
      <c r="J926" s="43">
        <f>B926</f>
        <v>123</v>
      </c>
      <c r="K926" s="98"/>
      <c r="L926" s="61"/>
    </row>
    <row r="927" spans="1:12" x14ac:dyDescent="0.2">
      <c r="A927" s="104" t="s">
        <v>369</v>
      </c>
      <c r="B927" s="47">
        <v>123</v>
      </c>
      <c r="C927" s="75">
        <f t="shared" si="203"/>
        <v>0.31489209185632727</v>
      </c>
      <c r="D927" s="47">
        <v>37</v>
      </c>
      <c r="E927" s="47">
        <v>86</v>
      </c>
      <c r="F927" s="82">
        <v>123.00000000000001</v>
      </c>
      <c r="G927" s="84" t="s">
        <v>73</v>
      </c>
      <c r="H927" s="84" t="s">
        <v>73</v>
      </c>
      <c r="I927" s="47">
        <v>39</v>
      </c>
      <c r="J927" s="43">
        <f>B927-I927</f>
        <v>84</v>
      </c>
      <c r="K927" s="98"/>
      <c r="L927" s="61"/>
    </row>
    <row r="928" spans="1:12" x14ac:dyDescent="0.2">
      <c r="A928" s="124"/>
      <c r="B928" s="47"/>
      <c r="C928" s="75"/>
      <c r="D928" s="47"/>
      <c r="E928" s="47"/>
      <c r="F928" s="47"/>
      <c r="G928" s="47"/>
      <c r="H928" s="47"/>
      <c r="I928" s="47"/>
      <c r="J928" s="43"/>
      <c r="K928" s="98"/>
      <c r="L928" s="61"/>
    </row>
    <row r="929" spans="1:12" x14ac:dyDescent="0.2">
      <c r="A929" s="106" t="s">
        <v>38</v>
      </c>
      <c r="B929" s="80">
        <f>B931+B935+B938+B941+B944+B948</f>
        <v>1031</v>
      </c>
      <c r="C929" s="96">
        <f t="shared" si="203"/>
        <v>2.639461355316044</v>
      </c>
      <c r="D929" s="80">
        <f t="shared" ref="D929:J929" si="207">D931+D935+D938+D941+D944+D948</f>
        <v>488</v>
      </c>
      <c r="E929" s="80">
        <f>E931+E935+E938+E944+E948</f>
        <v>543</v>
      </c>
      <c r="F929" s="80">
        <f t="shared" si="207"/>
        <v>922</v>
      </c>
      <c r="G929" s="80">
        <f>G931+G935+G944+G948</f>
        <v>41</v>
      </c>
      <c r="H929" s="80">
        <f>H931+H935+H938+H944+H948</f>
        <v>68</v>
      </c>
      <c r="I929" s="80">
        <f>I935+I938+I944+I948</f>
        <v>209</v>
      </c>
      <c r="J929" s="81">
        <f t="shared" si="207"/>
        <v>822</v>
      </c>
      <c r="K929" s="98"/>
      <c r="L929" s="61"/>
    </row>
    <row r="930" spans="1:12" x14ac:dyDescent="0.2">
      <c r="A930" s="125"/>
      <c r="B930" s="47"/>
      <c r="C930" s="75"/>
      <c r="D930" s="47"/>
      <c r="E930" s="47"/>
      <c r="F930" s="47"/>
      <c r="G930" s="47"/>
      <c r="H930" s="47"/>
      <c r="I930" s="47"/>
      <c r="J930" s="43"/>
      <c r="K930" s="98"/>
      <c r="L930" s="61"/>
    </row>
    <row r="931" spans="1:12" x14ac:dyDescent="0.2">
      <c r="A931" s="130" t="s">
        <v>300</v>
      </c>
      <c r="B931" s="55">
        <f>SUM(B932:B933)</f>
        <v>18</v>
      </c>
      <c r="C931" s="96">
        <f>(B931/$B$10)*100</f>
        <v>4.6081769539950336E-2</v>
      </c>
      <c r="D931" s="55">
        <f t="shared" ref="D931:J931" si="208">SUM(D932:D933)</f>
        <v>3</v>
      </c>
      <c r="E931" s="55">
        <f t="shared" si="208"/>
        <v>15</v>
      </c>
      <c r="F931" s="55">
        <f t="shared" si="208"/>
        <v>10</v>
      </c>
      <c r="G931" s="55">
        <f t="shared" si="208"/>
        <v>1</v>
      </c>
      <c r="H931" s="55">
        <f t="shared" si="208"/>
        <v>7</v>
      </c>
      <c r="I931" s="52" t="s">
        <v>73</v>
      </c>
      <c r="J931" s="50">
        <f t="shared" si="208"/>
        <v>18</v>
      </c>
      <c r="K931" s="98"/>
      <c r="L931" s="61"/>
    </row>
    <row r="932" spans="1:12" x14ac:dyDescent="0.2">
      <c r="A932" s="125" t="s">
        <v>333</v>
      </c>
      <c r="B932" s="47">
        <v>17</v>
      </c>
      <c r="C932" s="75">
        <f t="shared" si="203"/>
        <v>4.3521671232175319E-2</v>
      </c>
      <c r="D932" s="47">
        <v>3</v>
      </c>
      <c r="E932" s="47">
        <v>14</v>
      </c>
      <c r="F932" s="82">
        <v>9</v>
      </c>
      <c r="G932" s="82">
        <v>1</v>
      </c>
      <c r="H932" s="82">
        <v>7</v>
      </c>
      <c r="I932" s="84" t="s">
        <v>73</v>
      </c>
      <c r="J932" s="43">
        <f>B932</f>
        <v>17</v>
      </c>
      <c r="K932" s="98"/>
      <c r="L932" s="61"/>
    </row>
    <row r="933" spans="1:12" x14ac:dyDescent="0.2">
      <c r="A933" s="128" t="s">
        <v>370</v>
      </c>
      <c r="B933" s="47">
        <v>1</v>
      </c>
      <c r="C933" s="75">
        <f t="shared" si="203"/>
        <v>2.5600983077750184E-3</v>
      </c>
      <c r="D933" s="48" t="s">
        <v>73</v>
      </c>
      <c r="E933" s="47">
        <v>1</v>
      </c>
      <c r="F933" s="82">
        <v>1</v>
      </c>
      <c r="G933" s="84" t="s">
        <v>73</v>
      </c>
      <c r="H933" s="84" t="s">
        <v>73</v>
      </c>
      <c r="I933" s="84" t="s">
        <v>73</v>
      </c>
      <c r="J933" s="43">
        <f>B933</f>
        <v>1</v>
      </c>
      <c r="K933" s="98"/>
      <c r="L933" s="61"/>
    </row>
    <row r="934" spans="1:12" x14ac:dyDescent="0.2">
      <c r="A934" s="128"/>
      <c r="B934" s="47"/>
      <c r="C934" s="75"/>
      <c r="D934" s="47"/>
      <c r="E934" s="47"/>
      <c r="F934" s="82"/>
      <c r="G934" s="82"/>
      <c r="H934" s="82"/>
      <c r="I934" s="82"/>
      <c r="J934" s="43"/>
      <c r="K934" s="98"/>
      <c r="L934" s="61"/>
    </row>
    <row r="935" spans="1:12" x14ac:dyDescent="0.2">
      <c r="A935" s="124" t="s">
        <v>188</v>
      </c>
      <c r="B935" s="55">
        <v>243</v>
      </c>
      <c r="C935" s="96">
        <f t="shared" si="203"/>
        <v>0.62210388878932954</v>
      </c>
      <c r="D935" s="55">
        <v>204</v>
      </c>
      <c r="E935" s="55">
        <v>39</v>
      </c>
      <c r="F935" s="80">
        <v>232</v>
      </c>
      <c r="G935" s="80">
        <v>4</v>
      </c>
      <c r="H935" s="80">
        <v>7</v>
      </c>
      <c r="I935" s="55">
        <v>52</v>
      </c>
      <c r="J935" s="50">
        <f>B935-I935</f>
        <v>191</v>
      </c>
      <c r="K935" s="98"/>
      <c r="L935" s="61"/>
    </row>
    <row r="936" spans="1:12" x14ac:dyDescent="0.2">
      <c r="A936" s="104" t="s">
        <v>307</v>
      </c>
      <c r="B936" s="47">
        <v>243</v>
      </c>
      <c r="C936" s="75">
        <f t="shared" si="203"/>
        <v>0.62210388878932954</v>
      </c>
      <c r="D936" s="47">
        <v>204</v>
      </c>
      <c r="E936" s="47">
        <v>39</v>
      </c>
      <c r="F936" s="82">
        <v>232</v>
      </c>
      <c r="G936" s="82">
        <v>4</v>
      </c>
      <c r="H936" s="82">
        <v>7</v>
      </c>
      <c r="I936" s="47">
        <v>52</v>
      </c>
      <c r="J936" s="43">
        <f>B936-I936</f>
        <v>191</v>
      </c>
      <c r="K936" s="98"/>
      <c r="L936" s="61"/>
    </row>
    <row r="937" spans="1:12" x14ac:dyDescent="0.2">
      <c r="A937" s="104"/>
      <c r="B937" s="47"/>
      <c r="C937" s="75"/>
      <c r="D937" s="47"/>
      <c r="E937" s="47"/>
      <c r="F937" s="82"/>
      <c r="G937" s="82"/>
      <c r="H937" s="82"/>
      <c r="I937" s="47"/>
      <c r="J937" s="43"/>
      <c r="K937" s="98"/>
      <c r="L937" s="61"/>
    </row>
    <row r="938" spans="1:12" x14ac:dyDescent="0.2">
      <c r="A938" s="124" t="s">
        <v>189</v>
      </c>
      <c r="B938" s="55">
        <v>107</v>
      </c>
      <c r="C938" s="96">
        <f t="shared" si="203"/>
        <v>0.27393051893192699</v>
      </c>
      <c r="D938" s="55">
        <v>29</v>
      </c>
      <c r="E938" s="55">
        <v>78</v>
      </c>
      <c r="F938" s="80">
        <v>103</v>
      </c>
      <c r="G938" s="85" t="s">
        <v>73</v>
      </c>
      <c r="H938" s="80">
        <v>4</v>
      </c>
      <c r="I938" s="55">
        <v>30</v>
      </c>
      <c r="J938" s="50">
        <f>B938-I938</f>
        <v>77</v>
      </c>
      <c r="K938" s="98"/>
      <c r="L938" s="61"/>
    </row>
    <row r="939" spans="1:12" x14ac:dyDescent="0.2">
      <c r="A939" s="104" t="s">
        <v>308</v>
      </c>
      <c r="B939" s="47">
        <v>107</v>
      </c>
      <c r="C939" s="75">
        <f t="shared" si="203"/>
        <v>0.27393051893192699</v>
      </c>
      <c r="D939" s="47">
        <v>29</v>
      </c>
      <c r="E939" s="47">
        <v>78</v>
      </c>
      <c r="F939" s="82">
        <v>103</v>
      </c>
      <c r="G939" s="84" t="s">
        <v>73</v>
      </c>
      <c r="H939" s="82">
        <v>4</v>
      </c>
      <c r="I939" s="47">
        <v>30</v>
      </c>
      <c r="J939" s="43">
        <f>B939-I939</f>
        <v>77</v>
      </c>
      <c r="K939" s="98"/>
      <c r="L939" s="61"/>
    </row>
    <row r="940" spans="1:12" x14ac:dyDescent="0.2">
      <c r="A940" s="123"/>
      <c r="B940" s="47"/>
      <c r="C940" s="75"/>
      <c r="D940" s="47"/>
      <c r="E940" s="47"/>
      <c r="F940" s="82"/>
      <c r="G940" s="82"/>
      <c r="H940" s="82"/>
      <c r="I940" s="47"/>
      <c r="J940" s="43"/>
      <c r="K940" s="98"/>
      <c r="L940" s="61"/>
    </row>
    <row r="941" spans="1:12" x14ac:dyDescent="0.2">
      <c r="A941" s="130" t="s">
        <v>375</v>
      </c>
      <c r="B941" s="55">
        <v>1</v>
      </c>
      <c r="C941" s="96">
        <f t="shared" si="203"/>
        <v>2.5600983077750184E-3</v>
      </c>
      <c r="D941" s="55">
        <v>1</v>
      </c>
      <c r="E941" s="52" t="s">
        <v>73</v>
      </c>
      <c r="F941" s="80">
        <v>1</v>
      </c>
      <c r="G941" s="85" t="s">
        <v>73</v>
      </c>
      <c r="H941" s="85" t="s">
        <v>73</v>
      </c>
      <c r="I941" s="85" t="s">
        <v>73</v>
      </c>
      <c r="J941" s="50">
        <f>B941</f>
        <v>1</v>
      </c>
      <c r="K941" s="98"/>
      <c r="L941" s="61"/>
    </row>
    <row r="942" spans="1:12" x14ac:dyDescent="0.2">
      <c r="A942" s="125" t="s">
        <v>365</v>
      </c>
      <c r="B942" s="47">
        <v>1</v>
      </c>
      <c r="C942" s="75">
        <f t="shared" si="203"/>
        <v>2.5600983077750184E-3</v>
      </c>
      <c r="D942" s="47">
        <v>1</v>
      </c>
      <c r="E942" s="48" t="s">
        <v>73</v>
      </c>
      <c r="F942" s="82">
        <v>1</v>
      </c>
      <c r="G942" s="84" t="s">
        <v>73</v>
      </c>
      <c r="H942" s="84" t="s">
        <v>73</v>
      </c>
      <c r="I942" s="84" t="s">
        <v>73</v>
      </c>
      <c r="J942" s="43">
        <f>B942</f>
        <v>1</v>
      </c>
      <c r="K942" s="98"/>
      <c r="L942" s="61"/>
    </row>
    <row r="943" spans="1:12" x14ac:dyDescent="0.2">
      <c r="A943" s="123"/>
      <c r="B943" s="47"/>
      <c r="C943" s="75"/>
      <c r="D943" s="47"/>
      <c r="E943" s="47"/>
      <c r="F943" s="82"/>
      <c r="G943" s="82"/>
      <c r="H943" s="82"/>
      <c r="I943" s="47"/>
      <c r="J943" s="43"/>
      <c r="K943" s="98"/>
      <c r="L943" s="61"/>
    </row>
    <row r="944" spans="1:12" x14ac:dyDescent="0.2">
      <c r="A944" s="124" t="s">
        <v>190</v>
      </c>
      <c r="B944" s="80">
        <f>SUM(B945:B946)</f>
        <v>237</v>
      </c>
      <c r="C944" s="96">
        <f t="shared" si="203"/>
        <v>0.60674329894267942</v>
      </c>
      <c r="D944" s="80">
        <f t="shared" ref="D944:J944" si="209">SUM(D945:D946)</f>
        <v>100</v>
      </c>
      <c r="E944" s="80">
        <f t="shared" si="209"/>
        <v>137</v>
      </c>
      <c r="F944" s="80">
        <f t="shared" si="209"/>
        <v>176</v>
      </c>
      <c r="G944" s="80">
        <f t="shared" si="209"/>
        <v>23</v>
      </c>
      <c r="H944" s="80">
        <f t="shared" si="209"/>
        <v>38</v>
      </c>
      <c r="I944" s="80">
        <f t="shared" si="209"/>
        <v>47</v>
      </c>
      <c r="J944" s="81">
        <f t="shared" si="209"/>
        <v>190</v>
      </c>
      <c r="K944" s="98"/>
      <c r="L944" s="61"/>
    </row>
    <row r="945" spans="1:12" x14ac:dyDescent="0.2">
      <c r="A945" s="128" t="s">
        <v>345</v>
      </c>
      <c r="B945" s="47">
        <v>76</v>
      </c>
      <c r="C945" s="75">
        <f t="shared" si="203"/>
        <v>0.19456747139090141</v>
      </c>
      <c r="D945" s="47">
        <v>19</v>
      </c>
      <c r="E945" s="47">
        <v>57</v>
      </c>
      <c r="F945" s="82">
        <v>62</v>
      </c>
      <c r="G945" s="82">
        <v>14</v>
      </c>
      <c r="H945" s="84" t="s">
        <v>73</v>
      </c>
      <c r="I945" s="47">
        <v>16</v>
      </c>
      <c r="J945" s="43">
        <f>B945-I945</f>
        <v>60</v>
      </c>
      <c r="K945" s="98"/>
      <c r="L945" s="61"/>
    </row>
    <row r="946" spans="1:12" x14ac:dyDescent="0.2">
      <c r="A946" s="104" t="s">
        <v>301</v>
      </c>
      <c r="B946" s="47">
        <v>161</v>
      </c>
      <c r="C946" s="75">
        <f t="shared" si="203"/>
        <v>0.41217582755177801</v>
      </c>
      <c r="D946" s="47">
        <v>81</v>
      </c>
      <c r="E946" s="47">
        <v>80</v>
      </c>
      <c r="F946" s="82">
        <v>114</v>
      </c>
      <c r="G946" s="82">
        <v>9</v>
      </c>
      <c r="H946" s="82">
        <v>38</v>
      </c>
      <c r="I946" s="47">
        <v>31</v>
      </c>
      <c r="J946" s="43">
        <f>B946-I946</f>
        <v>130</v>
      </c>
      <c r="K946" s="98"/>
      <c r="L946" s="61"/>
    </row>
    <row r="947" spans="1:12" x14ac:dyDescent="0.2">
      <c r="A947" s="123"/>
      <c r="B947" s="47"/>
      <c r="C947" s="75"/>
      <c r="D947" s="47"/>
      <c r="E947" s="47"/>
      <c r="F947" s="82"/>
      <c r="G947" s="82"/>
      <c r="H947" s="82"/>
      <c r="I947" s="47"/>
      <c r="J947" s="43"/>
      <c r="K947" s="98"/>
      <c r="L947" s="61"/>
    </row>
    <row r="948" spans="1:12" x14ac:dyDescent="0.2">
      <c r="A948" s="124" t="s">
        <v>167</v>
      </c>
      <c r="B948" s="80">
        <f>SUM(B949:B950)</f>
        <v>425</v>
      </c>
      <c r="C948" s="96">
        <f t="shared" si="203"/>
        <v>1.088041780804383</v>
      </c>
      <c r="D948" s="80">
        <f t="shared" ref="D948:J948" si="210">SUM(D949:D950)</f>
        <v>151</v>
      </c>
      <c r="E948" s="80">
        <f t="shared" si="210"/>
        <v>274</v>
      </c>
      <c r="F948" s="80">
        <f t="shared" si="210"/>
        <v>400</v>
      </c>
      <c r="G948" s="80">
        <f t="shared" si="210"/>
        <v>13</v>
      </c>
      <c r="H948" s="80">
        <f t="shared" si="210"/>
        <v>12</v>
      </c>
      <c r="I948" s="80">
        <f t="shared" si="210"/>
        <v>80</v>
      </c>
      <c r="J948" s="81">
        <f t="shared" si="210"/>
        <v>345</v>
      </c>
      <c r="K948" s="98"/>
      <c r="L948" s="61"/>
    </row>
    <row r="949" spans="1:12" x14ac:dyDescent="0.2">
      <c r="A949" s="104" t="s">
        <v>309</v>
      </c>
      <c r="B949" s="47">
        <v>367</v>
      </c>
      <c r="C949" s="75">
        <f t="shared" si="203"/>
        <v>0.93955607895343185</v>
      </c>
      <c r="D949" s="47">
        <v>134</v>
      </c>
      <c r="E949" s="47">
        <v>233</v>
      </c>
      <c r="F949" s="82">
        <v>344</v>
      </c>
      <c r="G949" s="82">
        <v>12</v>
      </c>
      <c r="H949" s="82">
        <v>11</v>
      </c>
      <c r="I949" s="47">
        <v>67</v>
      </c>
      <c r="J949" s="43">
        <f>B949-I949</f>
        <v>300</v>
      </c>
      <c r="K949" s="98"/>
      <c r="L949" s="61"/>
    </row>
    <row r="950" spans="1:12" x14ac:dyDescent="0.2">
      <c r="A950" s="104" t="s">
        <v>371</v>
      </c>
      <c r="B950" s="47">
        <v>58</v>
      </c>
      <c r="C950" s="75">
        <f t="shared" si="203"/>
        <v>0.14848570185095109</v>
      </c>
      <c r="D950" s="47">
        <v>17</v>
      </c>
      <c r="E950" s="47">
        <v>41</v>
      </c>
      <c r="F950" s="82">
        <v>56</v>
      </c>
      <c r="G950" s="82">
        <v>1</v>
      </c>
      <c r="H950" s="82">
        <v>1</v>
      </c>
      <c r="I950" s="47">
        <v>13</v>
      </c>
      <c r="J950" s="43">
        <f>B950-I950</f>
        <v>45</v>
      </c>
      <c r="K950" s="98"/>
      <c r="L950" s="61"/>
    </row>
    <row r="951" spans="1:12" x14ac:dyDescent="0.2">
      <c r="A951" s="123"/>
      <c r="B951" s="47"/>
      <c r="C951" s="75"/>
      <c r="D951" s="47"/>
      <c r="E951" s="47"/>
      <c r="F951" s="47"/>
      <c r="G951" s="47"/>
      <c r="H951" s="47"/>
      <c r="I951" s="47"/>
      <c r="J951" s="43"/>
      <c r="K951" s="98"/>
      <c r="L951" s="61"/>
    </row>
    <row r="952" spans="1:12" x14ac:dyDescent="0.2">
      <c r="A952" s="106" t="s">
        <v>23</v>
      </c>
      <c r="B952" s="80">
        <f>B954</f>
        <v>206</v>
      </c>
      <c r="C952" s="96">
        <f t="shared" si="203"/>
        <v>0.52738025140165379</v>
      </c>
      <c r="D952" s="80">
        <f t="shared" ref="D952:J952" si="211">D954</f>
        <v>147</v>
      </c>
      <c r="E952" s="80">
        <f t="shared" si="211"/>
        <v>59</v>
      </c>
      <c r="F952" s="80">
        <f t="shared" si="211"/>
        <v>177</v>
      </c>
      <c r="G952" s="85" t="str">
        <f t="shared" si="211"/>
        <v>-</v>
      </c>
      <c r="H952" s="80">
        <f t="shared" si="211"/>
        <v>29</v>
      </c>
      <c r="I952" s="80">
        <f t="shared" si="211"/>
        <v>55</v>
      </c>
      <c r="J952" s="81">
        <f t="shared" si="211"/>
        <v>151</v>
      </c>
      <c r="K952" s="98"/>
      <c r="L952" s="61"/>
    </row>
    <row r="953" spans="1:12" x14ac:dyDescent="0.2">
      <c r="A953" s="104"/>
      <c r="B953" s="47"/>
      <c r="C953" s="75"/>
      <c r="D953" s="47"/>
      <c r="E953" s="47"/>
      <c r="F953" s="47"/>
      <c r="G953" s="48"/>
      <c r="H953" s="47"/>
      <c r="I953" s="47"/>
      <c r="J953" s="43"/>
      <c r="K953" s="98"/>
      <c r="L953" s="61"/>
    </row>
    <row r="954" spans="1:12" x14ac:dyDescent="0.2">
      <c r="A954" s="124" t="s">
        <v>169</v>
      </c>
      <c r="B954" s="80">
        <f>SUM(B955:B957)</f>
        <v>206</v>
      </c>
      <c r="C954" s="96">
        <f t="shared" si="203"/>
        <v>0.52738025140165379</v>
      </c>
      <c r="D954" s="80">
        <f t="shared" ref="D954:J954" si="212">SUM(D955:D957)</f>
        <v>147</v>
      </c>
      <c r="E954" s="80">
        <f t="shared" si="212"/>
        <v>59</v>
      </c>
      <c r="F954" s="80">
        <f t="shared" si="212"/>
        <v>177</v>
      </c>
      <c r="G954" s="85" t="s">
        <v>73</v>
      </c>
      <c r="H954" s="80">
        <f t="shared" si="212"/>
        <v>29</v>
      </c>
      <c r="I954" s="80">
        <f t="shared" si="212"/>
        <v>55</v>
      </c>
      <c r="J954" s="81">
        <f t="shared" si="212"/>
        <v>151</v>
      </c>
      <c r="K954" s="98"/>
      <c r="L954" s="61"/>
    </row>
    <row r="955" spans="1:12" x14ac:dyDescent="0.2">
      <c r="A955" s="104" t="s">
        <v>302</v>
      </c>
      <c r="B955" s="47">
        <v>92</v>
      </c>
      <c r="C955" s="75">
        <f t="shared" si="203"/>
        <v>0.23552904431530172</v>
      </c>
      <c r="D955" s="47">
        <v>72</v>
      </c>
      <c r="E955" s="47">
        <v>20</v>
      </c>
      <c r="F955" s="82">
        <v>88</v>
      </c>
      <c r="G955" s="84" t="s">
        <v>73</v>
      </c>
      <c r="H955" s="82">
        <v>4</v>
      </c>
      <c r="I955" s="47">
        <v>33</v>
      </c>
      <c r="J955" s="43">
        <f>B955-I955</f>
        <v>59</v>
      </c>
      <c r="K955" s="98"/>
      <c r="L955" s="61"/>
    </row>
    <row r="956" spans="1:12" x14ac:dyDescent="0.2">
      <c r="A956" s="104" t="s">
        <v>379</v>
      </c>
      <c r="B956" s="47">
        <v>86</v>
      </c>
      <c r="C956" s="75">
        <f t="shared" si="203"/>
        <v>0.2201684544686516</v>
      </c>
      <c r="D956" s="47">
        <v>58</v>
      </c>
      <c r="E956" s="47">
        <v>28</v>
      </c>
      <c r="F956" s="82">
        <v>83</v>
      </c>
      <c r="G956" s="84" t="s">
        <v>73</v>
      </c>
      <c r="H956" s="82">
        <v>3</v>
      </c>
      <c r="I956" s="47">
        <v>22</v>
      </c>
      <c r="J956" s="43">
        <f>B956-I956</f>
        <v>64</v>
      </c>
      <c r="K956" s="98"/>
      <c r="L956" s="61"/>
    </row>
    <row r="957" spans="1:12" x14ac:dyDescent="0.2">
      <c r="A957" s="104" t="s">
        <v>372</v>
      </c>
      <c r="B957" s="47">
        <v>28</v>
      </c>
      <c r="C957" s="75">
        <f t="shared" si="203"/>
        <v>7.1682752617700518E-2</v>
      </c>
      <c r="D957" s="47">
        <v>17</v>
      </c>
      <c r="E957" s="47">
        <v>11</v>
      </c>
      <c r="F957" s="82">
        <v>6</v>
      </c>
      <c r="G957" s="84" t="s">
        <v>73</v>
      </c>
      <c r="H957" s="82">
        <v>22</v>
      </c>
      <c r="I957" s="84" t="s">
        <v>73</v>
      </c>
      <c r="J957" s="43">
        <f>B957</f>
        <v>28</v>
      </c>
      <c r="K957" s="98"/>
      <c r="L957" s="61"/>
    </row>
    <row r="958" spans="1:12" x14ac:dyDescent="0.2">
      <c r="A958" s="123"/>
      <c r="B958" s="47"/>
      <c r="C958" s="75"/>
      <c r="D958" s="47"/>
      <c r="E958" s="47"/>
      <c r="F958" s="82"/>
      <c r="G958" s="82"/>
      <c r="H958" s="82"/>
      <c r="I958" s="82"/>
      <c r="J958" s="43"/>
      <c r="K958" s="98"/>
      <c r="L958" s="61"/>
    </row>
    <row r="959" spans="1:12" x14ac:dyDescent="0.2">
      <c r="A959" s="126" t="s">
        <v>11</v>
      </c>
      <c r="B959" s="55">
        <v>41</v>
      </c>
      <c r="C959" s="96">
        <f t="shared" si="203"/>
        <v>0.10496403061877575</v>
      </c>
      <c r="D959" s="55">
        <v>12</v>
      </c>
      <c r="E959" s="55">
        <v>29</v>
      </c>
      <c r="F959" s="80">
        <v>40</v>
      </c>
      <c r="G959" s="85" t="s">
        <v>73</v>
      </c>
      <c r="H959" s="80">
        <v>1</v>
      </c>
      <c r="I959" s="55">
        <v>18</v>
      </c>
      <c r="J959" s="50">
        <f t="shared" ref="J959:J961" si="213">B959-I959</f>
        <v>23</v>
      </c>
      <c r="K959" s="98"/>
      <c r="L959" s="61"/>
    </row>
    <row r="960" spans="1:12" x14ac:dyDescent="0.2">
      <c r="A960" s="126"/>
      <c r="B960" s="55"/>
      <c r="C960" s="96"/>
      <c r="D960" s="55"/>
      <c r="E960" s="55"/>
      <c r="F960" s="80"/>
      <c r="G960" s="85"/>
      <c r="H960" s="80"/>
      <c r="I960" s="55"/>
      <c r="J960" s="50"/>
      <c r="K960" s="98"/>
      <c r="L960" s="61"/>
    </row>
    <row r="961" spans="1:12" x14ac:dyDescent="0.2">
      <c r="A961" s="130" t="s">
        <v>195</v>
      </c>
      <c r="B961" s="55">
        <v>41</v>
      </c>
      <c r="C961" s="96">
        <f t="shared" si="203"/>
        <v>0.10496403061877575</v>
      </c>
      <c r="D961" s="55">
        <v>12</v>
      </c>
      <c r="E961" s="55">
        <v>29</v>
      </c>
      <c r="F961" s="80">
        <v>40</v>
      </c>
      <c r="G961" s="85" t="s">
        <v>73</v>
      </c>
      <c r="H961" s="80">
        <v>1</v>
      </c>
      <c r="I961" s="55">
        <v>18</v>
      </c>
      <c r="J961" s="50">
        <f t="shared" si="213"/>
        <v>23</v>
      </c>
      <c r="K961" s="98"/>
      <c r="L961" s="61"/>
    </row>
    <row r="962" spans="1:12" x14ac:dyDescent="0.2">
      <c r="A962" s="104" t="s">
        <v>349</v>
      </c>
      <c r="B962" s="47">
        <v>41</v>
      </c>
      <c r="C962" s="75">
        <f t="shared" si="203"/>
        <v>0.10496403061877575</v>
      </c>
      <c r="D962" s="47">
        <v>12</v>
      </c>
      <c r="E962" s="47">
        <v>29</v>
      </c>
      <c r="F962" s="82">
        <v>40</v>
      </c>
      <c r="G962" s="84" t="s">
        <v>73</v>
      </c>
      <c r="H962" s="82">
        <v>1</v>
      </c>
      <c r="I962" s="47">
        <v>18</v>
      </c>
      <c r="J962" s="43">
        <f>B962-I962</f>
        <v>23</v>
      </c>
      <c r="K962" s="98"/>
      <c r="L962" s="61"/>
    </row>
    <row r="963" spans="1:12" x14ac:dyDescent="0.2">
      <c r="A963" s="123"/>
      <c r="B963" s="47"/>
      <c r="C963" s="75"/>
      <c r="D963" s="47"/>
      <c r="E963" s="47"/>
      <c r="F963" s="82"/>
      <c r="G963" s="82"/>
      <c r="H963" s="82"/>
      <c r="I963" s="82"/>
      <c r="J963" s="43"/>
      <c r="K963" s="98"/>
      <c r="L963" s="61"/>
    </row>
    <row r="964" spans="1:12" x14ac:dyDescent="0.2">
      <c r="A964" s="126" t="s">
        <v>2</v>
      </c>
      <c r="B964" s="55">
        <v>145</v>
      </c>
      <c r="C964" s="96">
        <f t="shared" si="203"/>
        <v>0.37121425462737767</v>
      </c>
      <c r="D964" s="55">
        <v>31</v>
      </c>
      <c r="E964" s="55">
        <v>114</v>
      </c>
      <c r="F964" s="80">
        <v>122</v>
      </c>
      <c r="G964" s="80">
        <v>21</v>
      </c>
      <c r="H964" s="80">
        <v>2</v>
      </c>
      <c r="I964" s="55">
        <v>29</v>
      </c>
      <c r="J964" s="50">
        <f t="shared" ref="J964:J966" si="214">B964-I964</f>
        <v>116</v>
      </c>
      <c r="K964" s="98"/>
      <c r="L964" s="61"/>
    </row>
    <row r="965" spans="1:12" x14ac:dyDescent="0.2">
      <c r="A965" s="126"/>
      <c r="B965" s="55"/>
      <c r="C965" s="96"/>
      <c r="D965" s="55"/>
      <c r="E965" s="55"/>
      <c r="F965" s="80"/>
      <c r="G965" s="80"/>
      <c r="H965" s="80"/>
      <c r="I965" s="55"/>
      <c r="J965" s="50"/>
      <c r="K965" s="98"/>
      <c r="L965" s="61"/>
    </row>
    <row r="966" spans="1:12" x14ac:dyDescent="0.2">
      <c r="A966" s="130" t="s">
        <v>172</v>
      </c>
      <c r="B966" s="55">
        <v>145</v>
      </c>
      <c r="C966" s="96">
        <f t="shared" si="203"/>
        <v>0.37121425462737767</v>
      </c>
      <c r="D966" s="55">
        <v>31</v>
      </c>
      <c r="E966" s="55">
        <v>114</v>
      </c>
      <c r="F966" s="80">
        <v>122</v>
      </c>
      <c r="G966" s="80">
        <v>21</v>
      </c>
      <c r="H966" s="80">
        <v>2</v>
      </c>
      <c r="I966" s="55">
        <v>29</v>
      </c>
      <c r="J966" s="50">
        <f t="shared" si="214"/>
        <v>116</v>
      </c>
      <c r="K966" s="98"/>
      <c r="L966" s="61"/>
    </row>
    <row r="967" spans="1:12" x14ac:dyDescent="0.2">
      <c r="A967" s="104" t="s">
        <v>303</v>
      </c>
      <c r="B967" s="47">
        <v>145</v>
      </c>
      <c r="C967" s="75">
        <f t="shared" si="203"/>
        <v>0.37121425462737767</v>
      </c>
      <c r="D967" s="47">
        <v>31</v>
      </c>
      <c r="E967" s="47">
        <v>114</v>
      </c>
      <c r="F967" s="82">
        <v>122</v>
      </c>
      <c r="G967" s="82">
        <v>21</v>
      </c>
      <c r="H967" s="82">
        <v>2</v>
      </c>
      <c r="I967" s="47">
        <v>29</v>
      </c>
      <c r="J967" s="43">
        <f>B967-I967</f>
        <v>116</v>
      </c>
      <c r="K967" s="98"/>
      <c r="L967" s="61"/>
    </row>
    <row r="968" spans="1:12" x14ac:dyDescent="0.2">
      <c r="A968" s="137"/>
      <c r="B968" s="88"/>
      <c r="C968" s="88"/>
      <c r="D968" s="88"/>
      <c r="E968" s="88"/>
      <c r="F968" s="90"/>
      <c r="G968" s="90"/>
      <c r="H968" s="90"/>
      <c r="I968" s="90"/>
      <c r="J968" s="91"/>
      <c r="K968" s="98"/>
    </row>
    <row r="969" spans="1:12" x14ac:dyDescent="0.2">
      <c r="A969" s="18" t="s">
        <v>376</v>
      </c>
      <c r="B969" s="7"/>
      <c r="C969" s="7"/>
      <c r="D969" s="7"/>
      <c r="E969" s="7"/>
      <c r="F969" s="7"/>
      <c r="G969" s="7"/>
      <c r="H969" s="7"/>
      <c r="I969" s="7"/>
      <c r="J969" s="7"/>
      <c r="K969" s="93"/>
    </row>
    <row r="970" spans="1:12" x14ac:dyDescent="0.2">
      <c r="A970" s="93"/>
      <c r="B970" s="7"/>
      <c r="C970" s="7"/>
      <c r="D970" s="7"/>
      <c r="E970" s="7"/>
      <c r="F970" s="7"/>
      <c r="G970" s="7"/>
      <c r="H970" s="7"/>
      <c r="I970" s="7"/>
      <c r="J970" s="7"/>
      <c r="K970" s="93"/>
    </row>
    <row r="971" spans="1:12" x14ac:dyDescent="0.2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</row>
    <row r="972" spans="1:12" x14ac:dyDescent="0.2">
      <c r="A972" s="93"/>
      <c r="B972" s="93"/>
      <c r="C972" s="93"/>
      <c r="D972" s="93"/>
      <c r="E972" s="93"/>
      <c r="F972" s="93"/>
      <c r="G972" s="93"/>
      <c r="H972" s="93"/>
      <c r="I972" s="93"/>
      <c r="J972" s="93"/>
      <c r="K972" s="93"/>
    </row>
    <row r="973" spans="1:12" x14ac:dyDescent="0.2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</row>
    <row r="974" spans="1:12" x14ac:dyDescent="0.2">
      <c r="A974" s="93"/>
      <c r="B974" s="93"/>
      <c r="C974" s="93"/>
      <c r="D974" s="93"/>
      <c r="E974" s="93"/>
      <c r="F974" s="93"/>
      <c r="G974" s="93"/>
      <c r="H974" s="93"/>
      <c r="I974" s="93"/>
      <c r="J974" s="93"/>
      <c r="K974" s="93"/>
    </row>
    <row r="975" spans="1:12" x14ac:dyDescent="0.2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</row>
    <row r="976" spans="1:12" x14ac:dyDescent="0.2">
      <c r="A976" s="93"/>
      <c r="B976" s="93"/>
      <c r="C976" s="93"/>
      <c r="D976" s="93"/>
      <c r="E976" s="93"/>
      <c r="F976" s="93"/>
      <c r="G976" s="93"/>
      <c r="H976" s="93"/>
      <c r="I976" s="93"/>
      <c r="J976" s="93"/>
      <c r="K976" s="93"/>
    </row>
    <row r="977" spans="1:11" x14ac:dyDescent="0.2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</row>
    <row r="978" spans="1:11" x14ac:dyDescent="0.2">
      <c r="A978" s="93"/>
      <c r="B978" s="93"/>
      <c r="C978" s="93"/>
      <c r="D978" s="93"/>
      <c r="E978" s="93"/>
      <c r="F978" s="93"/>
      <c r="G978" s="93"/>
      <c r="H978" s="93"/>
      <c r="I978" s="93"/>
      <c r="J978" s="93"/>
      <c r="K978" s="93"/>
    </row>
    <row r="979" spans="1:11" x14ac:dyDescent="0.2">
      <c r="A979" s="93"/>
      <c r="B979" s="93"/>
      <c r="C979" s="93"/>
      <c r="D979" s="93"/>
      <c r="E979" s="93"/>
      <c r="F979" s="93"/>
      <c r="G979" s="93"/>
      <c r="H979" s="93"/>
      <c r="I979" s="93"/>
      <c r="J979" s="93"/>
      <c r="K979" s="93"/>
    </row>
    <row r="980" spans="1:11" x14ac:dyDescent="0.2">
      <c r="A980" s="93"/>
      <c r="B980" s="93"/>
      <c r="C980" s="93"/>
      <c r="D980" s="93"/>
      <c r="E980" s="93"/>
      <c r="F980" s="93"/>
      <c r="G980" s="93"/>
      <c r="H980" s="93"/>
      <c r="I980" s="93"/>
      <c r="J980" s="93"/>
      <c r="K980" s="93"/>
    </row>
    <row r="981" spans="1:11" x14ac:dyDescent="0.2">
      <c r="A981" s="93"/>
      <c r="B981" s="93"/>
      <c r="C981" s="93"/>
      <c r="D981" s="93"/>
      <c r="E981" s="93"/>
      <c r="F981" s="93"/>
      <c r="G981" s="93"/>
      <c r="H981" s="93"/>
      <c r="I981" s="93"/>
      <c r="J981" s="93"/>
      <c r="K981" s="93"/>
    </row>
    <row r="982" spans="1:11" x14ac:dyDescent="0.2">
      <c r="K982" s="93"/>
    </row>
    <row r="983" spans="1:11" x14ac:dyDescent="0.2">
      <c r="K983" s="93"/>
    </row>
    <row r="984" spans="1:11" x14ac:dyDescent="0.2">
      <c r="K984" s="93"/>
    </row>
    <row r="985" spans="1:11" x14ac:dyDescent="0.2">
      <c r="K985" s="93"/>
    </row>
    <row r="986" spans="1:11" x14ac:dyDescent="0.2">
      <c r="K986" s="93"/>
    </row>
    <row r="987" spans="1:11" x14ac:dyDescent="0.2">
      <c r="K987" s="93"/>
    </row>
    <row r="988" spans="1:11" x14ac:dyDescent="0.2">
      <c r="K988" s="93"/>
    </row>
    <row r="989" spans="1:11" x14ac:dyDescent="0.2">
      <c r="K989" s="93"/>
    </row>
    <row r="995" spans="2:10" x14ac:dyDescent="0.2">
      <c r="B995" s="59"/>
      <c r="C995" s="59"/>
      <c r="D995" s="59"/>
      <c r="E995" s="59"/>
      <c r="F995" s="59"/>
      <c r="G995" s="59"/>
      <c r="H995" s="59"/>
      <c r="I995" s="59"/>
      <c r="J995" s="46"/>
    </row>
  </sheetData>
  <mergeCells count="32">
    <mergeCell ref="A395:J395"/>
    <mergeCell ref="A396:J396"/>
    <mergeCell ref="A397:J397"/>
    <mergeCell ref="A1:J1"/>
    <mergeCell ref="A2:J2"/>
    <mergeCell ref="A98:J98"/>
    <mergeCell ref="A99:J99"/>
    <mergeCell ref="A100:J100"/>
    <mergeCell ref="A297:J297"/>
    <mergeCell ref="A298:J298"/>
    <mergeCell ref="A299:J299"/>
    <mergeCell ref="A185:J185"/>
    <mergeCell ref="A186:J186"/>
    <mergeCell ref="A187:J187"/>
    <mergeCell ref="A564:J564"/>
    <mergeCell ref="A478:J478"/>
    <mergeCell ref="A479:J479"/>
    <mergeCell ref="A480:J480"/>
    <mergeCell ref="A562:J562"/>
    <mergeCell ref="A563:J563"/>
    <mergeCell ref="A895:J895"/>
    <mergeCell ref="A896:J896"/>
    <mergeCell ref="A897:J897"/>
    <mergeCell ref="A645:J645"/>
    <mergeCell ref="A646:J646"/>
    <mergeCell ref="A647:J647"/>
    <mergeCell ref="A814:J814"/>
    <mergeCell ref="A728:J728"/>
    <mergeCell ref="A729:J729"/>
    <mergeCell ref="A730:J730"/>
    <mergeCell ref="A812:J812"/>
    <mergeCell ref="A813:J813"/>
  </mergeCell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1"/>
  <headerFooter>
    <oddFooter>&amp;R&amp;P</oddFooter>
  </headerFooter>
  <ignoredErrors>
    <ignoredError sqref="J58 C56:C57 C59 G56 G65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34C69-C830-49F2-A87D-C149868D8EF0}">
  <dimension ref="A4:E15"/>
  <sheetViews>
    <sheetView workbookViewId="0">
      <selection activeCell="E7" sqref="E7"/>
    </sheetView>
  </sheetViews>
  <sheetFormatPr baseColWidth="10" defaultRowHeight="15" x14ac:dyDescent="0.2"/>
  <sheetData>
    <row r="4" spans="1:5" x14ac:dyDescent="0.2">
      <c r="A4" s="1"/>
      <c r="B4" s="1" t="s">
        <v>8</v>
      </c>
      <c r="C4" s="1" t="s">
        <v>63</v>
      </c>
      <c r="D4" s="1" t="s">
        <v>9</v>
      </c>
      <c r="E4" s="1"/>
    </row>
    <row r="5" spans="1:5" x14ac:dyDescent="0.2">
      <c r="A5" s="1" t="s">
        <v>24</v>
      </c>
      <c r="B5" s="99">
        <f>'CUADRO-06'!F822</f>
        <v>4409.7877606609209</v>
      </c>
      <c r="C5" s="99">
        <f>'CUADRO-06'!G822</f>
        <v>258</v>
      </c>
      <c r="D5" s="99">
        <f>'CUADRO-06'!H822</f>
        <v>831.95869959993797</v>
      </c>
      <c r="E5" s="99">
        <f>SUM(B5:D5)</f>
        <v>5499.7464602608588</v>
      </c>
    </row>
    <row r="6" spans="1:5" x14ac:dyDescent="0.2">
      <c r="A6" s="1" t="s">
        <v>25</v>
      </c>
      <c r="B6" s="99">
        <f>'CUADRO-06'!F307</f>
        <v>3967.8562386469152</v>
      </c>
      <c r="C6" s="99">
        <f>'CUADRO-06'!G307</f>
        <v>196.25244279114722</v>
      </c>
      <c r="D6" s="99">
        <f>'CUADRO-06'!H307</f>
        <v>4457.8913185619376</v>
      </c>
      <c r="E6" s="1">
        <f t="shared" ref="E6:E14" si="0">SUM(B6:D6)</f>
        <v>8622</v>
      </c>
    </row>
    <row r="7" spans="1:5" x14ac:dyDescent="0.2">
      <c r="A7" s="1" t="s">
        <v>26</v>
      </c>
      <c r="B7" s="1">
        <f>'CUADRO-06'!F655</f>
        <v>3608</v>
      </c>
      <c r="C7" s="1">
        <f>'CUADRO-06'!G655</f>
        <v>267</v>
      </c>
      <c r="D7" s="1">
        <f>'CUADRO-06'!H655</f>
        <v>1916</v>
      </c>
      <c r="E7" s="1">
        <f t="shared" si="0"/>
        <v>5791</v>
      </c>
    </row>
    <row r="8" spans="1:5" x14ac:dyDescent="0.2">
      <c r="A8" s="1" t="s">
        <v>27</v>
      </c>
      <c r="B8" s="99">
        <f>'CUADRO-06'!F738</f>
        <v>2798.3838465181866</v>
      </c>
      <c r="C8" s="99">
        <f>'CUADRO-06'!G738</f>
        <v>136.01433691756273</v>
      </c>
      <c r="D8" s="99">
        <f>'CUADRO-06'!H738</f>
        <v>2268.5774902472126</v>
      </c>
      <c r="E8" s="99">
        <f t="shared" si="0"/>
        <v>5202.9756736829622</v>
      </c>
    </row>
    <row r="9" spans="1:5" x14ac:dyDescent="0.2">
      <c r="A9" s="1" t="s">
        <v>28</v>
      </c>
      <c r="B9" s="1">
        <f>'CUADRO-06'!F12</f>
        <v>2401</v>
      </c>
      <c r="C9" s="1">
        <f>'CUADRO-06'!G12</f>
        <v>109</v>
      </c>
      <c r="D9" s="1">
        <f>'CUADRO-06'!H12</f>
        <v>729</v>
      </c>
      <c r="E9" s="1">
        <f t="shared" si="0"/>
        <v>3239</v>
      </c>
    </row>
    <row r="10" spans="1:5" x14ac:dyDescent="0.2">
      <c r="A10" s="1" t="s">
        <v>29</v>
      </c>
      <c r="B10" s="1">
        <f>'CUADRO-06'!F195</f>
        <v>3240</v>
      </c>
      <c r="C10" s="1">
        <f>'CUADRO-06'!G195</f>
        <v>150</v>
      </c>
      <c r="D10" s="1">
        <f>'CUADRO-06'!H195</f>
        <v>914.5</v>
      </c>
      <c r="E10" s="99">
        <f t="shared" si="0"/>
        <v>4304.5</v>
      </c>
    </row>
    <row r="11" spans="1:5" x14ac:dyDescent="0.2">
      <c r="A11" s="1" t="s">
        <v>30</v>
      </c>
      <c r="B11" s="99">
        <f>'CUADRO-06'!F488</f>
        <v>1058</v>
      </c>
      <c r="C11" s="99">
        <f>'CUADRO-06'!G488</f>
        <v>60.496535546169554</v>
      </c>
      <c r="D11" s="99">
        <f>'CUADRO-06'!H488</f>
        <v>513</v>
      </c>
      <c r="E11" s="99">
        <f t="shared" si="0"/>
        <v>1631.4965355461695</v>
      </c>
    </row>
    <row r="12" spans="1:5" x14ac:dyDescent="0.2">
      <c r="A12" s="1" t="s">
        <v>31</v>
      </c>
      <c r="B12" s="1">
        <f>'CUADRO-06'!F108</f>
        <v>2123</v>
      </c>
      <c r="C12" s="1">
        <f>'CUADRO-06'!G108</f>
        <v>23</v>
      </c>
      <c r="D12" s="1">
        <f>'CUADRO-06'!H108</f>
        <v>954</v>
      </c>
      <c r="E12" s="1">
        <f t="shared" si="0"/>
        <v>3100</v>
      </c>
    </row>
    <row r="13" spans="1:5" x14ac:dyDescent="0.2">
      <c r="A13" s="1" t="s">
        <v>90</v>
      </c>
      <c r="B13" s="99">
        <f>'CUADRO-06'!F572</f>
        <v>559.10326768079813</v>
      </c>
      <c r="C13" s="99">
        <f>'CUADRO-06'!G572</f>
        <v>29.765989579059166</v>
      </c>
      <c r="D13" s="99">
        <f>'CUADRO-06'!H572</f>
        <v>374.13074274014264</v>
      </c>
      <c r="E13" s="1">
        <f t="shared" si="0"/>
        <v>962.99999999999989</v>
      </c>
    </row>
    <row r="14" spans="1:5" x14ac:dyDescent="0.2">
      <c r="A14" s="1" t="s">
        <v>86</v>
      </c>
      <c r="B14" s="99">
        <f>'CUADRO-06'!F405</f>
        <v>684.58937363626796</v>
      </c>
      <c r="C14" s="99">
        <f>'CUADRO-06'!G405</f>
        <v>5.3793424079138372</v>
      </c>
      <c r="D14" s="99">
        <f>'CUADRO-06'!H405</f>
        <v>17.031283955818118</v>
      </c>
      <c r="E14" s="1">
        <f t="shared" si="0"/>
        <v>706.99999999999989</v>
      </c>
    </row>
    <row r="15" spans="1:5" x14ac:dyDescent="0.2">
      <c r="A15" s="1"/>
      <c r="B15" s="99">
        <f>SUM(B5:B14)</f>
        <v>24849.720487143088</v>
      </c>
      <c r="C15" s="99">
        <f>SUM(C5:C14)</f>
        <v>1234.9086472418523</v>
      </c>
      <c r="D15" s="99">
        <f>SUM(D5:D14)</f>
        <v>12976.089535105048</v>
      </c>
      <c r="E15" s="99">
        <f>SUM(B15:D15)</f>
        <v>39060.718669489986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6756-0D17-474D-BD49-10BD49807C13}">
  <dimension ref="A1"/>
  <sheetViews>
    <sheetView topLeftCell="A4" workbookViewId="0">
      <selection activeCell="D27" sqref="D27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CUADRO-06</vt:lpstr>
      <vt:lpstr>datos-graf-1</vt:lpstr>
      <vt:lpstr>gráfica-5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</dc:creator>
  <cp:lastModifiedBy>Karina Martinez</cp:lastModifiedBy>
  <cp:lastPrinted>2022-01-03T20:17:10Z</cp:lastPrinted>
  <dcterms:created xsi:type="dcterms:W3CDTF">2013-08-02T13:11:38Z</dcterms:created>
  <dcterms:modified xsi:type="dcterms:W3CDTF">2022-06-16T14:04:51Z</dcterms:modified>
</cp:coreProperties>
</file>