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istematización\Documents\BOLETIN FINAL-IISEM-24 PAG.WEB\"/>
    </mc:Choice>
  </mc:AlternateContent>
  <xr:revisionPtr revIDLastSave="0" documentId="13_ncr:1_{946CFB0B-8C91-469F-BC9E-8A64755E5569}" xr6:coauthVersionLast="47" xr6:coauthVersionMax="47" xr10:uidLastSave="{00000000-0000-0000-0000-000000000000}"/>
  <bookViews>
    <workbookView xWindow="-120" yWindow="-120" windowWidth="29040" windowHeight="15720" xr2:uid="{2F9BCF08-3E74-449D-A935-0D9298227727}"/>
  </bookViews>
  <sheets>
    <sheet name="Cuadro-14" sheetId="1" r:id="rId1"/>
    <sheet name="Gráfica" sheetId="4" r:id="rId2"/>
    <sheet name="Dato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8" i="1" l="1"/>
  <c r="D438" i="1"/>
  <c r="E60" i="1" l="1"/>
  <c r="D60" i="1"/>
  <c r="B320" i="1"/>
  <c r="B319" i="1"/>
  <c r="E317" i="1"/>
  <c r="D317" i="1"/>
  <c r="E338" i="1"/>
  <c r="D338" i="1"/>
  <c r="B344" i="1"/>
  <c r="B374" i="1"/>
  <c r="D373" i="1"/>
  <c r="E373" i="1"/>
  <c r="E359" i="1"/>
  <c r="D359" i="1"/>
  <c r="B363" i="1"/>
  <c r="B361" i="1"/>
  <c r="B367" i="1"/>
  <c r="B365" i="1" s="1"/>
  <c r="D365" i="1"/>
  <c r="E365" i="1"/>
  <c r="B341" i="1"/>
  <c r="B343" i="1"/>
  <c r="B348" i="1"/>
  <c r="B346" i="1" s="1"/>
  <c r="D346" i="1"/>
  <c r="E346" i="1"/>
  <c r="E246" i="1"/>
  <c r="D246" i="1"/>
  <c r="B247" i="1"/>
  <c r="B296" i="1"/>
  <c r="B294" i="1" s="1"/>
  <c r="D294" i="1"/>
  <c r="E294" i="1"/>
  <c r="B263" i="1"/>
  <c r="D260" i="1"/>
  <c r="E260" i="1"/>
  <c r="B262" i="1"/>
  <c r="B275" i="1"/>
  <c r="B290" i="1"/>
  <c r="B243" i="1"/>
  <c r="B242" i="1" s="1"/>
  <c r="D242" i="1"/>
  <c r="E242" i="1"/>
  <c r="B236" i="1"/>
  <c r="B240" i="1"/>
  <c r="B238" i="1" s="1"/>
  <c r="D238" i="1"/>
  <c r="E238" i="1"/>
  <c r="E171" i="1"/>
  <c r="D171" i="1"/>
  <c r="B173" i="1"/>
  <c r="E158" i="1"/>
  <c r="D158" i="1"/>
  <c r="B160" i="1"/>
  <c r="B104" i="1"/>
  <c r="E117" i="1"/>
  <c r="D117" i="1"/>
  <c r="B119" i="1"/>
  <c r="B131" i="1"/>
  <c r="B132" i="1"/>
  <c r="D179" i="1"/>
  <c r="E179" i="1"/>
  <c r="B188" i="1"/>
  <c r="B186" i="1"/>
  <c r="B183" i="1"/>
  <c r="B184" i="1"/>
  <c r="E197" i="1"/>
  <c r="D197" i="1"/>
  <c r="B199" i="1"/>
  <c r="B197" i="1" s="1"/>
  <c r="B113" i="1"/>
  <c r="E111" i="1"/>
  <c r="D111" i="1"/>
  <c r="B114" i="1"/>
  <c r="E89" i="1"/>
  <c r="D89" i="1"/>
  <c r="B96" i="1"/>
  <c r="B95" i="1"/>
  <c r="B94" i="1"/>
  <c r="B93" i="1"/>
  <c r="E82" i="1"/>
  <c r="D82" i="1"/>
  <c r="B86" i="1"/>
  <c r="E48" i="1"/>
  <c r="D48" i="1"/>
  <c r="B52" i="1"/>
  <c r="E36" i="1"/>
  <c r="D36" i="1"/>
  <c r="B50" i="1"/>
  <c r="B38" i="1"/>
  <c r="E28" i="1"/>
  <c r="D28" i="1"/>
  <c r="B317" i="1" l="1"/>
  <c r="B373" i="1"/>
  <c r="B171" i="1"/>
  <c r="B158" i="1"/>
  <c r="B36" i="1"/>
  <c r="B107" i="1"/>
  <c r="D446" i="1"/>
  <c r="E446" i="1"/>
  <c r="B448" i="1"/>
  <c r="B446" i="1" s="1"/>
  <c r="B440" i="1"/>
  <c r="B438" i="1" s="1"/>
  <c r="E382" i="1" l="1"/>
  <c r="D382" i="1"/>
  <c r="E408" i="1"/>
  <c r="E406" i="1" s="1"/>
  <c r="D408" i="1"/>
  <c r="D406" i="1" s="1"/>
  <c r="B410" i="1"/>
  <c r="B408" i="1" s="1"/>
  <c r="B406" i="1" s="1"/>
  <c r="B342" i="1"/>
  <c r="E332" i="1"/>
  <c r="D332" i="1"/>
  <c r="E298" i="1"/>
  <c r="D298" i="1"/>
  <c r="E306" i="1"/>
  <c r="D306" i="1"/>
  <c r="B308" i="1"/>
  <c r="B306" i="1" s="1"/>
  <c r="E230" i="1" l="1"/>
  <c r="D230" i="1"/>
  <c r="E389" i="1"/>
  <c r="D389" i="1"/>
  <c r="B391" i="1"/>
  <c r="B389" i="1" s="1"/>
  <c r="B384" i="1"/>
  <c r="B387" i="1"/>
  <c r="B386" i="1"/>
  <c r="B385" i="1"/>
  <c r="E378" i="1"/>
  <c r="B380" i="1"/>
  <c r="B378" i="1" s="1"/>
  <c r="B382" i="1" l="1"/>
  <c r="E216" i="1" l="1"/>
  <c r="D216" i="1"/>
  <c r="B219" i="1"/>
  <c r="E162" i="1"/>
  <c r="D162" i="1"/>
  <c r="B165" i="1"/>
  <c r="E135" i="1"/>
  <c r="D135" i="1"/>
  <c r="B137" i="1"/>
  <c r="E201" i="1"/>
  <c r="D201" i="1"/>
  <c r="B203" i="1"/>
  <c r="B204" i="1"/>
  <c r="B108" i="1"/>
  <c r="B120" i="1"/>
  <c r="B121" i="1"/>
  <c r="B80" i="1"/>
  <c r="B187" i="1"/>
  <c r="B181" i="1"/>
  <c r="B216" i="1" l="1"/>
  <c r="B201" i="1"/>
  <c r="B151" i="1" l="1"/>
  <c r="B155" i="1"/>
  <c r="E124" i="1"/>
  <c r="D124" i="1"/>
  <c r="B126" i="1"/>
  <c r="B115" i="1"/>
  <c r="B111" i="1" s="1"/>
  <c r="E98" i="1"/>
  <c r="D98" i="1"/>
  <c r="B100" i="1"/>
  <c r="B87" i="1"/>
  <c r="B98" i="1" l="1"/>
  <c r="B20" i="1" l="1"/>
  <c r="B18" i="1" s="1"/>
  <c r="B16" i="1" s="1"/>
  <c r="B13" i="1" s="1"/>
  <c r="E18" i="1"/>
  <c r="E16" i="1" s="1"/>
  <c r="E13" i="1" s="1"/>
  <c r="D18" i="1"/>
  <c r="D16" i="1" s="1"/>
  <c r="D13" i="1" s="1"/>
  <c r="B30" i="1" l="1"/>
  <c r="B28" i="1" s="1"/>
  <c r="E32" i="1" l="1"/>
  <c r="D32" i="1"/>
  <c r="E402" i="1" l="1"/>
  <c r="E400" i="1" s="1"/>
  <c r="D402" i="1"/>
  <c r="D400" i="1" s="1"/>
  <c r="B404" i="1"/>
  <c r="B402" i="1" s="1"/>
  <c r="B400" i="1" s="1"/>
  <c r="B436" i="1"/>
  <c r="B434" i="1" s="1"/>
  <c r="E434" i="1"/>
  <c r="D434" i="1"/>
  <c r="E442" i="1"/>
  <c r="E432" i="1" s="1"/>
  <c r="D442" i="1"/>
  <c r="D432" i="1" s="1"/>
  <c r="E328" i="1" l="1"/>
  <c r="E326" i="1" s="1"/>
  <c r="D328" i="1"/>
  <c r="D326" i="1" s="1"/>
  <c r="B248" i="1"/>
  <c r="B246" i="1" s="1"/>
  <c r="B265" i="1"/>
  <c r="B258" i="1"/>
  <c r="B256" i="1" s="1"/>
  <c r="D256" i="1"/>
  <c r="E256" i="1"/>
  <c r="B177" i="1"/>
  <c r="E175" i="1"/>
  <c r="D175" i="1"/>
  <c r="B135" i="1"/>
  <c r="D128" i="1"/>
  <c r="B130" i="1"/>
  <c r="B185" i="1"/>
  <c r="B179" i="1" s="1"/>
  <c r="E148" i="1"/>
  <c r="D148" i="1"/>
  <c r="B156" i="1"/>
  <c r="B150" i="1"/>
  <c r="B85" i="1"/>
  <c r="E234" i="1"/>
  <c r="B334" i="1"/>
  <c r="B330" i="1"/>
  <c r="B252" i="1"/>
  <c r="B250" i="1" s="1"/>
  <c r="E250" i="1"/>
  <c r="D250" i="1"/>
  <c r="B444" i="1"/>
  <c r="B442" i="1" s="1"/>
  <c r="B34" i="1"/>
  <c r="B371" i="1"/>
  <c r="E369" i="1"/>
  <c r="E336" i="1" s="1"/>
  <c r="D369" i="1"/>
  <c r="D336" i="1" s="1"/>
  <c r="E273" i="1"/>
  <c r="E288" i="1"/>
  <c r="B432" i="1" l="1"/>
  <c r="B429" i="1" s="1"/>
  <c r="B332" i="1"/>
  <c r="B32" i="1"/>
  <c r="B328" i="1"/>
  <c r="B245" i="1"/>
  <c r="E128" i="1"/>
  <c r="E245" i="1"/>
  <c r="D245" i="1"/>
  <c r="E254" i="1"/>
  <c r="D254" i="1"/>
  <c r="B175" i="1"/>
  <c r="B369" i="1"/>
  <c r="B288" i="1"/>
  <c r="B193" i="1"/>
  <c r="B195" i="1"/>
  <c r="B326" i="1" l="1"/>
  <c r="E102" i="1"/>
  <c r="D102" i="1"/>
  <c r="B105" i="1"/>
  <c r="B122" i="1"/>
  <c r="B117" i="1" s="1"/>
  <c r="B154" i="1"/>
  <c r="B92" i="1"/>
  <c r="B91" i="1"/>
  <c r="B84" i="1"/>
  <c r="B82" i="1" s="1"/>
  <c r="B89" i="1" l="1"/>
  <c r="B340" i="1"/>
  <c r="B338" i="1" s="1"/>
  <c r="B313" i="1"/>
  <c r="E311" i="1"/>
  <c r="D311" i="1"/>
  <c r="B300" i="1"/>
  <c r="B298" i="1" s="1"/>
  <c r="E302" i="1"/>
  <c r="E292" i="1" s="1"/>
  <c r="D302" i="1"/>
  <c r="D292" i="1" s="1"/>
  <c r="B304" i="1"/>
  <c r="E429" i="1"/>
  <c r="D429" i="1"/>
  <c r="B311" i="1" l="1"/>
  <c r="B302" i="1"/>
  <c r="E190" i="1"/>
  <c r="D190" i="1"/>
  <c r="B192" i="1"/>
  <c r="B46" i="1"/>
  <c r="E44" i="1"/>
  <c r="D44" i="1"/>
  <c r="B51" i="1"/>
  <c r="B48" i="1" s="1"/>
  <c r="B292" i="1" l="1"/>
  <c r="B44" i="1"/>
  <c r="B169" i="1"/>
  <c r="B167" i="1" s="1"/>
  <c r="D167" i="1"/>
  <c r="D58" i="1" s="1"/>
  <c r="E167" i="1"/>
  <c r="E58" i="1" s="1"/>
  <c r="B109" i="1" l="1"/>
  <c r="B153" i="1"/>
  <c r="B152" i="1"/>
  <c r="B273" i="1"/>
  <c r="B148" i="1" l="1"/>
  <c r="B264" i="1"/>
  <c r="B260" i="1" s="1"/>
  <c r="D269" i="1"/>
  <c r="D267" i="1" s="1"/>
  <c r="E269" i="1"/>
  <c r="E267" i="1" s="1"/>
  <c r="D393" i="1"/>
  <c r="D376" i="1" s="1"/>
  <c r="D234" i="1"/>
  <c r="B234" i="1"/>
  <c r="B164" i="1"/>
  <c r="B162" i="1" s="1"/>
  <c r="B194" i="1"/>
  <c r="B190" i="1" s="1"/>
  <c r="B254" i="1" l="1"/>
  <c r="B64" i="1"/>
  <c r="B62" i="1"/>
  <c r="B63" i="1"/>
  <c r="B77" i="1"/>
  <c r="B133" i="1" l="1"/>
  <c r="D414" i="1"/>
  <c r="E414" i="1"/>
  <c r="E412" i="1" s="1"/>
  <c r="E398" i="1" s="1"/>
  <c r="B416" i="1"/>
  <c r="B414" i="1" s="1"/>
  <c r="B42" i="1"/>
  <c r="D412" i="1" l="1"/>
  <c r="D398" i="1" s="1"/>
  <c r="B412" i="1"/>
  <c r="B398" i="1" s="1"/>
  <c r="D40" i="1" l="1"/>
  <c r="E40" i="1"/>
  <c r="E26" i="1" l="1"/>
  <c r="E23" i="1" s="1"/>
  <c r="D26" i="1"/>
  <c r="D23" i="1" s="1"/>
  <c r="B40" i="1"/>
  <c r="B26" i="1" s="1"/>
  <c r="B23" i="1" s="1"/>
  <c r="D322" i="1" l="1"/>
  <c r="D315" i="1" s="1"/>
  <c r="B271" i="1"/>
  <c r="B269" i="1" s="1"/>
  <c r="B267" i="1" s="1"/>
  <c r="E393" i="1"/>
  <c r="E376" i="1" s="1"/>
  <c r="B395" i="1"/>
  <c r="B396" i="1"/>
  <c r="B232" i="1"/>
  <c r="B230" i="1" s="1"/>
  <c r="B79" i="1"/>
  <c r="B78" i="1"/>
  <c r="B60" i="1" s="1"/>
  <c r="B393" i="1" l="1"/>
  <c r="B376" i="1" s="1"/>
  <c r="B124" i="1" l="1"/>
  <c r="B128" i="1" l="1"/>
  <c r="B362" i="1" l="1"/>
  <c r="B359" i="1" s="1"/>
  <c r="B336" i="1" s="1"/>
  <c r="E322" i="1" l="1"/>
  <c r="E315" i="1" s="1"/>
  <c r="B324" i="1"/>
  <c r="B322" i="1" s="1"/>
  <c r="B315" i="1" s="1"/>
  <c r="D225" i="1"/>
  <c r="D223" i="1" s="1"/>
  <c r="D221" i="1" s="1"/>
  <c r="E225" i="1"/>
  <c r="E223" i="1" s="1"/>
  <c r="B227" i="1"/>
  <c r="B228" i="1"/>
  <c r="E221" i="1" l="1"/>
  <c r="B225" i="1"/>
  <c r="B223" i="1" s="1"/>
  <c r="B221" i="1" s="1"/>
  <c r="D55" i="1"/>
  <c r="E55" i="1" l="1"/>
  <c r="E9" i="1" s="1"/>
  <c r="D9" i="1"/>
  <c r="B106" i="1"/>
  <c r="B102" i="1" l="1"/>
  <c r="B58" i="1" s="1"/>
  <c r="B55" i="1" l="1"/>
  <c r="B9" i="1" s="1"/>
  <c r="C344" i="1" l="1"/>
  <c r="C320" i="1"/>
  <c r="C319" i="1"/>
  <c r="C317" i="1"/>
  <c r="C374" i="1"/>
  <c r="C373" i="1"/>
  <c r="C361" i="1"/>
  <c r="C363" i="1"/>
  <c r="C343" i="1"/>
  <c r="C367" i="1"/>
  <c r="C365" i="1"/>
  <c r="C247" i="1"/>
  <c r="C348" i="1"/>
  <c r="C346" i="1"/>
  <c r="C262" i="1"/>
  <c r="C294" i="1"/>
  <c r="C296" i="1"/>
  <c r="C242" i="1"/>
  <c r="C243" i="1"/>
  <c r="C238" i="1"/>
  <c r="C240" i="1"/>
  <c r="C173" i="1"/>
  <c r="C171" i="1"/>
  <c r="C131" i="1"/>
  <c r="C160" i="1"/>
  <c r="C158" i="1"/>
  <c r="C184" i="1"/>
  <c r="C188" i="1"/>
  <c r="C199" i="1"/>
  <c r="C197" i="1"/>
  <c r="C96" i="1"/>
  <c r="C114" i="1"/>
  <c r="C95" i="1"/>
  <c r="C94" i="1"/>
  <c r="C86" i="1"/>
  <c r="C93" i="1"/>
  <c r="C50" i="1"/>
  <c r="C52" i="1"/>
  <c r="C55" i="1"/>
  <c r="C38" i="1"/>
  <c r="C36" i="1"/>
  <c r="C446" i="1"/>
  <c r="C448" i="1"/>
  <c r="C440" i="1"/>
  <c r="C438" i="1"/>
  <c r="C408" i="1"/>
  <c r="C406" i="1"/>
  <c r="C410" i="1"/>
  <c r="C306" i="1"/>
  <c r="C308" i="1"/>
  <c r="C382" i="1"/>
  <c r="C389" i="1"/>
  <c r="C391" i="1"/>
  <c r="C386" i="1"/>
  <c r="C384" i="1"/>
  <c r="C387" i="1"/>
  <c r="C385" i="1"/>
  <c r="C378" i="1"/>
  <c r="C380" i="1"/>
  <c r="C216" i="1"/>
  <c r="C219" i="1"/>
  <c r="C165" i="1"/>
  <c r="C204" i="1"/>
  <c r="C104" i="1"/>
  <c r="C108" i="1"/>
  <c r="C121" i="1"/>
  <c r="C107" i="1"/>
  <c r="C187" i="1"/>
  <c r="C80" i="1"/>
  <c r="C183" i="1"/>
  <c r="C155" i="1"/>
  <c r="C151" i="1"/>
  <c r="C115" i="1"/>
  <c r="C126" i="1"/>
  <c r="C16" i="1"/>
  <c r="C311" i="1"/>
  <c r="C225" i="1"/>
  <c r="C324" i="1"/>
  <c r="C267" i="1"/>
  <c r="C185" i="1"/>
  <c r="D11" i="1"/>
  <c r="C32" i="1"/>
  <c r="C190" i="1"/>
  <c r="C396" i="1"/>
  <c r="C404" i="1"/>
  <c r="C201" i="1"/>
  <c r="C269" i="1"/>
  <c r="C156" i="1"/>
  <c r="C322" i="1"/>
  <c r="C248" i="1"/>
  <c r="C234" i="1"/>
  <c r="C250" i="1"/>
  <c r="C304" i="1"/>
  <c r="C230" i="1"/>
  <c r="C444" i="1"/>
  <c r="C128" i="1"/>
  <c r="C137" i="1"/>
  <c r="C336" i="1"/>
  <c r="C263" i="1"/>
  <c r="C330" i="1"/>
  <c r="C18" i="1"/>
  <c r="C120" i="1"/>
  <c r="C105" i="1"/>
  <c r="C119" i="1"/>
  <c r="C193" i="1"/>
  <c r="C179" i="1"/>
  <c r="C154" i="1"/>
  <c r="C369" i="1"/>
  <c r="C60" i="1"/>
  <c r="C117" i="1"/>
  <c r="C102" i="1"/>
  <c r="C78" i="1"/>
  <c r="C245" i="1"/>
  <c r="C432" i="1"/>
  <c r="C442" i="1"/>
  <c r="C402" i="1"/>
  <c r="C292" i="1"/>
  <c r="E11" i="1"/>
  <c r="C87" i="1"/>
  <c r="C20" i="1"/>
  <c r="C109" i="1"/>
  <c r="C175" i="1"/>
  <c r="C342" i="1"/>
  <c r="C376" i="1"/>
  <c r="C195" i="1"/>
  <c r="C150" i="1"/>
  <c r="C271" i="1"/>
  <c r="C232" i="1"/>
  <c r="C84" i="1"/>
  <c r="C106" i="1"/>
  <c r="C135" i="1"/>
  <c r="C111" i="1"/>
  <c r="C256" i="1"/>
  <c r="C395" i="1"/>
  <c r="C341" i="1"/>
  <c r="C315" i="1"/>
  <c r="C98" i="1"/>
  <c r="C236" i="1"/>
  <c r="C44" i="1"/>
  <c r="C113" i="1"/>
  <c r="C64" i="1"/>
  <c r="C414" i="1"/>
  <c r="C148" i="1"/>
  <c r="C77" i="1"/>
  <c r="C51" i="1"/>
  <c r="C85" i="1"/>
  <c r="C359" i="1"/>
  <c r="C132" i="1"/>
  <c r="C46" i="1"/>
  <c r="C436" i="1"/>
  <c r="C313" i="1"/>
  <c r="C28" i="1"/>
  <c r="C34" i="1"/>
  <c r="C23" i="1"/>
  <c r="C100" i="1"/>
  <c r="C30" i="1"/>
  <c r="C328" i="1"/>
  <c r="C326" i="1"/>
  <c r="C246" i="1"/>
  <c r="C40" i="1"/>
  <c r="C340" i="1"/>
  <c r="C194" i="1"/>
  <c r="C130" i="1"/>
  <c r="C62" i="1"/>
  <c r="C288" i="1"/>
  <c r="C398" i="1"/>
  <c r="C265" i="1"/>
  <c r="C228" i="1"/>
  <c r="C9" i="1"/>
  <c r="C42" i="1"/>
  <c r="C91" i="1"/>
  <c r="C79" i="1"/>
  <c r="C221" i="1"/>
  <c r="C192" i="1"/>
  <c r="C298" i="1"/>
  <c r="C169" i="1"/>
  <c r="C338" i="1"/>
  <c r="C416" i="1"/>
  <c r="C290" i="1"/>
  <c r="C371" i="1"/>
  <c r="C186" i="1"/>
  <c r="C400" i="1"/>
  <c r="C153" i="1"/>
  <c r="C300" i="1"/>
  <c r="C264" i="1"/>
  <c r="C26" i="1"/>
  <c r="C48" i="1"/>
  <c r="C92" i="1"/>
  <c r="C152" i="1"/>
  <c r="C13" i="1"/>
  <c r="C133" i="1"/>
  <c r="C181" i="1"/>
  <c r="C167" i="1"/>
  <c r="C412" i="1"/>
  <c r="B11" i="1"/>
  <c r="C273" i="1"/>
  <c r="C223" i="1"/>
  <c r="C89" i="1"/>
  <c r="C82" i="1"/>
  <c r="C302" i="1"/>
  <c r="C63" i="1"/>
  <c r="C164" i="1"/>
  <c r="C332" i="1"/>
  <c r="C362" i="1"/>
  <c r="C275" i="1"/>
  <c r="C393" i="1"/>
  <c r="C58" i="1"/>
  <c r="C162" i="1"/>
  <c r="C429" i="1"/>
  <c r="C124" i="1"/>
  <c r="C177" i="1"/>
  <c r="C334" i="1"/>
  <c r="C252" i="1"/>
  <c r="C258" i="1"/>
  <c r="C434" i="1"/>
  <c r="C260" i="1"/>
  <c r="C254" i="1"/>
  <c r="C122" i="1"/>
  <c r="C227" i="1"/>
  <c r="C203" i="1"/>
</calcChain>
</file>

<file path=xl/sharedStrings.xml><?xml version="1.0" encoding="utf-8"?>
<sst xmlns="http://schemas.openxmlformats.org/spreadsheetml/2006/main" count="312" uniqueCount="165">
  <si>
    <t xml:space="preserve">TIPO DE PROGRAMA, SEDE, UNIDAD ACADÉMICA Y ESPECIALIDAD: </t>
  </si>
  <si>
    <t>Sexo</t>
  </si>
  <si>
    <t>Tipo de Programa, Sede, Unidad Académica y Especialidad</t>
  </si>
  <si>
    <t>Total</t>
  </si>
  <si>
    <t>Porcentaje</t>
  </si>
  <si>
    <t>Hombres</t>
  </si>
  <si>
    <t>Mujeres</t>
  </si>
  <si>
    <t>TOTAL</t>
  </si>
  <si>
    <t>CIUDAD UNIVERSITARIA (PANAMÁ)</t>
  </si>
  <si>
    <t>VICERRECTORÍA DE INVESTIGACIÓN Y POSTGRADO</t>
  </si>
  <si>
    <t>CIENCIAS NATURALES, EXACTAS Y TECNOLOGÍA</t>
  </si>
  <si>
    <t>PANAMÁ OESTE</t>
  </si>
  <si>
    <t>ADMINISTRACIÓN DE EMPRESAS Y CONTABILIDAD</t>
  </si>
  <si>
    <t>PROGRAMAS DE MAESTRÍA</t>
  </si>
  <si>
    <t>ADMINISTRACIÓN PÚBLICA</t>
  </si>
  <si>
    <t>CIENCIAS DE LA EDUCACIÓN</t>
  </si>
  <si>
    <t>COMUNICACIÓN SOCIAL</t>
  </si>
  <si>
    <t>ECONOMÍA</t>
  </si>
  <si>
    <t>HUMANIDADES</t>
  </si>
  <si>
    <t>PSICOLOGÍA</t>
  </si>
  <si>
    <t>AZUERO</t>
  </si>
  <si>
    <t>ENFERMERÍA</t>
  </si>
  <si>
    <t>CIENCIAS DE LA EDUCACION</t>
  </si>
  <si>
    <t>COLÓN</t>
  </si>
  <si>
    <t>DERECHO Y CIENCIAS POLÍTICAS</t>
  </si>
  <si>
    <t>PANAMÁ ESTE</t>
  </si>
  <si>
    <t>SAN MIGUELITO</t>
  </si>
  <si>
    <t>VERAGUAS</t>
  </si>
  <si>
    <t>PROGRAMAS DE DOCTORADO</t>
  </si>
  <si>
    <t>Nota:  El nivel de postgrado se clasifica en Cursos Especiales, Programas de Especialización, Programas de Maestría</t>
  </si>
  <si>
    <t xml:space="preserve">             y Programas de Doctorado.</t>
  </si>
  <si>
    <t>(Continuación)</t>
  </si>
  <si>
    <t>(Conclusión)</t>
  </si>
  <si>
    <t>-</t>
  </si>
  <si>
    <t>MEDICINA</t>
  </si>
  <si>
    <t>BOCAS DEL TORO</t>
  </si>
  <si>
    <t>ARQUITECTURA Y  DISEÑO</t>
  </si>
  <si>
    <t>INFORMÁTICA ELECTRÓNICA Y COMUNICACIÓN</t>
  </si>
  <si>
    <t>COCLÉ</t>
  </si>
  <si>
    <t>PROGRAMAS DE POSTGRADO</t>
  </si>
  <si>
    <t>EXTENSIONES UNIVERSITARIAS</t>
  </si>
  <si>
    <t>PROGRAMAS DE ESPECIALIZACIÓN</t>
  </si>
  <si>
    <t>ENFERMERIA</t>
  </si>
  <si>
    <t>INGENIERÍA</t>
  </si>
  <si>
    <t>INSTITUTO DE CRIMINOLOGÍA</t>
  </si>
  <si>
    <t>LOS SANTOS</t>
  </si>
  <si>
    <t>DERECHO Y CIENCIAS POLITICAS</t>
  </si>
  <si>
    <t>Pediatría</t>
  </si>
  <si>
    <t>Obstetricia y Ginecología</t>
  </si>
  <si>
    <t xml:space="preserve">Cuadro 14.  MATRÍCULA DE POSTGRADO EN LA UNIVERSIDAD DE PANAMÁ, POR SEXO, SEGÚN </t>
  </si>
  <si>
    <t>INSTITUTO PANAMERICANO DE EDUCACIÓN FÍSICA</t>
  </si>
  <si>
    <t>CIENCIAS AGROPECUARIAS</t>
  </si>
  <si>
    <t>CENTROS REGIONALES UNIVERSITARIOS</t>
  </si>
  <si>
    <t>TORTÍ</t>
  </si>
  <si>
    <t>AGUADULCE</t>
  </si>
  <si>
    <t>Especialista en Didáctica de las Ciencias Experimentales y Exactas</t>
  </si>
  <si>
    <t>CURSO ESPECIAL</t>
  </si>
  <si>
    <t xml:space="preserve">Curso Especial de Postgrado en Administración Escolar  </t>
  </si>
  <si>
    <t xml:space="preserve">Especialista en Gestión y Edición de Revistas Científicas  </t>
  </si>
  <si>
    <t xml:space="preserve">Especialista en Entornos Virtuales de Aprendizaje  </t>
  </si>
  <si>
    <t>Especialista en Enfermería Pediátrica</t>
  </si>
  <si>
    <t>Maestria en Seguridad Ciudadana con énfasis en Prevención del Delito</t>
  </si>
  <si>
    <t>Maestria en Biología Molecular</t>
  </si>
  <si>
    <t xml:space="preserve">Maestría en Derecho Privado con énfasis en Derecho Civil  </t>
  </si>
  <si>
    <t>Maestría en Derecho con énfasis en Derecho Penal</t>
  </si>
  <si>
    <t>Maestría en Filosofía Práctica</t>
  </si>
  <si>
    <t>Maestría en Sociología con énfasis en Políticas Sociales</t>
  </si>
  <si>
    <t>Maestría en Turismo con énfasis en Planificación y Gestión de Destinos y Productos Turísticos</t>
  </si>
  <si>
    <t xml:space="preserve">Maestría en Geografía con énfasis en Geografía Regional de Panamá  </t>
  </si>
  <si>
    <t>Maestría en Historia de América Latina</t>
  </si>
  <si>
    <t>Maestría en Lingüística del Texto aplicada a la enseñanza del español</t>
  </si>
  <si>
    <t>Maestría en Literatura Comparada</t>
  </si>
  <si>
    <t>Maestría en Ciencias Clínicas con especialización en:</t>
  </si>
  <si>
    <t xml:space="preserve">Maestría en Ciencias Biomédicas </t>
  </si>
  <si>
    <t>Cirugía General</t>
  </si>
  <si>
    <t xml:space="preserve">Psiquiatría  </t>
  </si>
  <si>
    <t xml:space="preserve">Maestría en Estadística con énfsis en Área Economico y  Social </t>
  </si>
  <si>
    <t>Maestría en Economía para la Formulación, Evaluación y Administración de Proyectos</t>
  </si>
  <si>
    <t xml:space="preserve">Maestría en Economía Monetaria y Bancaria </t>
  </si>
  <si>
    <t xml:space="preserve">Maestría en Administración de Empresas Turísticas con énfasis en Dirección Hotelera </t>
  </si>
  <si>
    <t xml:space="preserve">Maestría en Administración de Empresas </t>
  </si>
  <si>
    <t>Maestría en Administración de Recursos Humanos</t>
  </si>
  <si>
    <t>Maestría en Contabilidad( Tronco común)</t>
  </si>
  <si>
    <t xml:space="preserve">Maestría en Gestión y Negocios en la Industria Marítima </t>
  </si>
  <si>
    <t xml:space="preserve">Maestría en Gerencia de Operaciones y Logística Empresarial </t>
  </si>
  <si>
    <t xml:space="preserve">Maestría en Administración Financiera </t>
  </si>
  <si>
    <t>Maestría en Mercadeo y Comercio Internacional</t>
  </si>
  <si>
    <t>Maestría en Producción y Dirección Televisiva y Cinematográfica</t>
  </si>
  <si>
    <t>Maestría en Comunicación Corporativa</t>
  </si>
  <si>
    <t>Maestría en Periodismo Digital</t>
  </si>
  <si>
    <t>Maestría en Administración y Supervisión Educativa</t>
  </si>
  <si>
    <t>Maestría en Docencia para la Educación Primaria</t>
  </si>
  <si>
    <t>Maestría en Educación Inicial</t>
  </si>
  <si>
    <t>Maestría en Docencia Superior</t>
  </si>
  <si>
    <t>Maestría en Psicopedagogía</t>
  </si>
  <si>
    <t>Maestría en Didáctica</t>
  </si>
  <si>
    <t>FARMACIA</t>
  </si>
  <si>
    <t>Maestría en Bioética con énfasis en Bioética Clínica  y Social</t>
  </si>
  <si>
    <t>Maestría en Bioética con énfasis en Bioética de la Investigación</t>
  </si>
  <si>
    <t>Maestría en Enfermería en Salud Mental</t>
  </si>
  <si>
    <t>Maestría en Estudios Criminologicos</t>
  </si>
  <si>
    <t>Maestría en Ciencias de la actividad Física con énfasis en Educación Física</t>
  </si>
  <si>
    <t>Maestría en Psicología Clínica</t>
  </si>
  <si>
    <t>Maestría en Psicología Escolar</t>
  </si>
  <si>
    <t>Maestría en Ingeniería de Gestión Integral de Riesgos y Sostenibilidad Ambiental</t>
  </si>
  <si>
    <t>Maestría en Ingeniería de Auditoría y Gestión de Procesos</t>
  </si>
  <si>
    <t>FACULTAD DE CIENCIAS AGROPECUARIAS - CHIRIQUÍ</t>
  </si>
  <si>
    <t xml:space="preserve">Maestría en Ciencias Pecuarias con énfasis en Producción Animal  </t>
  </si>
  <si>
    <t>Maestría en Administración Financiera</t>
  </si>
  <si>
    <t>Maestría en Atención Primaria en Salud</t>
  </si>
  <si>
    <t>Maestría en Lingüística Inglesa</t>
  </si>
  <si>
    <t>Maestría de America Latina</t>
  </si>
  <si>
    <t xml:space="preserve">Maestría en Administración y Supervisión Educativa  </t>
  </si>
  <si>
    <t xml:space="preserve">Maestría en Docencia para la Educación Primaria  </t>
  </si>
  <si>
    <t xml:space="preserve">Maestría en Docencia Superior  </t>
  </si>
  <si>
    <t xml:space="preserve">Maestría en Didáctica  </t>
  </si>
  <si>
    <t>Maestría en Enfermería con énfasis en Urgencias y Emergencias</t>
  </si>
  <si>
    <t>Maestría en Derecho con énfasis en Administración de Justicia y Argumentación</t>
  </si>
  <si>
    <t xml:space="preserve">Maestría en Economía Monetaria y Bancaria  </t>
  </si>
  <si>
    <t>Maestría en Gerencia de Operaciones y Logística Empresarial</t>
  </si>
  <si>
    <t>Maestría en Tecnología de la Informaciòn y Comunicación</t>
  </si>
  <si>
    <t xml:space="preserve">Maestría en Docencia Superior </t>
  </si>
  <si>
    <t>SONÁ</t>
  </si>
  <si>
    <t>DERECHO Y CIENCIAS POLITÍCAS</t>
  </si>
  <si>
    <t xml:space="preserve">Doctorado en Derecho </t>
  </si>
  <si>
    <t>Doctorado en Ciencias Empresariales</t>
  </si>
  <si>
    <t>Doctorado en Ciencias Agropecuarias</t>
  </si>
  <si>
    <t>Maestria en Gerencia Aduanera</t>
  </si>
  <si>
    <t xml:space="preserve">Maestría en Gerencia Pública  </t>
  </si>
  <si>
    <t>Maestría en Representación Gráfica</t>
  </si>
  <si>
    <t>Maestría en Entornos Virtuales de Aprendizaje</t>
  </si>
  <si>
    <t>Maestría en Registros y Estadísticas de salud</t>
  </si>
  <si>
    <t>Maestría en Publicidad Estratégica y Creativa</t>
  </si>
  <si>
    <t>Maestría en Psicología Industrial y Organizacional</t>
  </si>
  <si>
    <t>Maestría en Psicología Jurídica y Forense</t>
  </si>
  <si>
    <t>Maestría en Tecnología de la Información y Comunicación</t>
  </si>
  <si>
    <t>Especialista en Corrección de Textos</t>
  </si>
  <si>
    <t>SEGUNDO SEMESTRE; AÑO ACADÉMICO 2024</t>
  </si>
  <si>
    <t>Especialista en Logística Farmacéutica</t>
  </si>
  <si>
    <t>Especialista en Diálogo Social y Tripartismo</t>
  </si>
  <si>
    <t xml:space="preserve">Especialista en Normas Internacionales del trabajo y Derechos Fundamentales </t>
  </si>
  <si>
    <t xml:space="preserve">Maestría en Gobierno Abierto e Integridad Pública  </t>
  </si>
  <si>
    <t>Maestría en Ciencias Pecuarias en Producción Animal</t>
  </si>
  <si>
    <t>Maestría Centroamericana en Gestión del Patrimonio Cultural para el Desarrollo</t>
  </si>
  <si>
    <t>Maestría en Conservación del Patrimonio Arquitectonica</t>
  </si>
  <si>
    <t>Maestría en Ordenamiento Territorial para el Desarrollo Sostenible</t>
  </si>
  <si>
    <t>Maestría en Paisajismo y Gestión Ambiental con énfasis en Arquitectura del Paisaje</t>
  </si>
  <si>
    <t>Maestría en Paisajismo y Gestión Ambiental con énfasis en Manejo del Paisaje</t>
  </si>
  <si>
    <t xml:space="preserve">Maestria en Ciencias Biologícas con Orientación Limnología </t>
  </si>
  <si>
    <t>ODONTOLOGÍA</t>
  </si>
  <si>
    <t>Maestría en Administración de Clínicas Ododntologicas</t>
  </si>
  <si>
    <t>Medicina Interna</t>
  </si>
  <si>
    <t xml:space="preserve">Maestría en Salud Pública </t>
  </si>
  <si>
    <t>Maestría en Economía Monetaria y Bancaria con énfasis en Mercados Financieros Internacionales</t>
  </si>
  <si>
    <t>Maestría en Ciencias de la Computación con énfasis en desarrollo de Sofware</t>
  </si>
  <si>
    <t>INSTITUTO DE ESTUDIOS NACIONALES</t>
  </si>
  <si>
    <t>Maestría en Ciencias Sociales con énfasis en Teoría y Métodos de Investigación</t>
  </si>
  <si>
    <t>Maestría en Literatura Hispanoamericana</t>
  </si>
  <si>
    <t>Maestría en Ciencias Agrícola con esp. en Producción Agrícola Sostenible</t>
  </si>
  <si>
    <t>Maestría en Control Gubernamental de la Gestión Pública con énfasis en Gestión Financiera y Presupuestaria</t>
  </si>
  <si>
    <t>Maestría en Control Gubernamental de la Gestión Pública con énfasis en Control Gubernamental y Auditoría</t>
  </si>
  <si>
    <t xml:space="preserve">Maestría en Publicidad Estratégica y  Creativa </t>
  </si>
  <si>
    <t>Maestría en Contabilidad con énfasis en Auditoría</t>
  </si>
  <si>
    <t>Maestría en Contabilidad con énfasis en Auditoría Forence</t>
  </si>
  <si>
    <t>Doctorado en Lingüística Española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</si>
</sst>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Arial"/>
      <family val="2"/>
    </font>
    <font>
      <sz val="11"/>
      <color rgb="FF000000"/>
      <name val="Arial"/>
      <family val="2"/>
    </font>
    <font>
      <b/>
      <sz val="11"/>
      <name val="Aptos Narrow"/>
      <family val="2"/>
    </font>
    <font>
      <sz val="11"/>
      <color theme="1"/>
      <name val="Aptos Narrow"/>
      <family val="2"/>
    </font>
    <font>
      <sz val="11"/>
      <color rgb="FF000000"/>
      <name val="Aptos Narrow"/>
      <family val="2"/>
    </font>
    <font>
      <b/>
      <sz val="11"/>
      <color rgb="FF000000"/>
      <name val="Aptos Narrow"/>
      <family val="2"/>
    </font>
    <font>
      <b/>
      <sz val="11"/>
      <color theme="1"/>
      <name val="Aptos Narrow"/>
      <family val="2"/>
    </font>
    <font>
      <sz val="11"/>
      <name val="Aptos Narrow"/>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8"/>
        <bgColor indexed="64"/>
      </patternFill>
    </fill>
    <fill>
      <patternFill patternType="solid">
        <fgColor rgb="FFE4EEF8"/>
        <bgColor indexed="64"/>
      </patternFill>
    </fill>
  </fills>
  <borders count="11">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indexed="64"/>
      </bottom>
      <diagonal/>
    </border>
  </borders>
  <cellStyleXfs count="1">
    <xf numFmtId="0" fontId="0" fillId="0" borderId="0"/>
  </cellStyleXfs>
  <cellXfs count="104">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right"/>
    </xf>
    <xf numFmtId="3" fontId="2" fillId="0" borderId="0" xfId="0" applyNumberFormat="1" applyFont="1" applyAlignment="1">
      <alignment horizontal="center"/>
    </xf>
    <xf numFmtId="0" fontId="1" fillId="0" borderId="0" xfId="0" applyFont="1" applyAlignment="1">
      <alignment horizontal="center"/>
    </xf>
    <xf numFmtId="3" fontId="1" fillId="0" borderId="0" xfId="0" applyNumberFormat="1" applyFont="1" applyAlignment="1">
      <alignment horizontal="center"/>
    </xf>
    <xf numFmtId="1" fontId="1" fillId="0" borderId="0" xfId="0" applyNumberFormat="1" applyFont="1" applyAlignment="1">
      <alignment horizontal="center"/>
    </xf>
    <xf numFmtId="3" fontId="0" fillId="0" borderId="0" xfId="0" applyNumberFormat="1"/>
    <xf numFmtId="0" fontId="4" fillId="0" borderId="0" xfId="0" applyFont="1"/>
    <xf numFmtId="0" fontId="5" fillId="0" borderId="1" xfId="0" applyFont="1" applyBorder="1"/>
    <xf numFmtId="0" fontId="5" fillId="0" borderId="2" xfId="0" applyFont="1" applyBorder="1"/>
    <xf numFmtId="0" fontId="5" fillId="0" borderId="3" xfId="0" applyFont="1" applyBorder="1"/>
    <xf numFmtId="3" fontId="4" fillId="0" borderId="0" xfId="0" applyNumberFormat="1" applyFont="1"/>
    <xf numFmtId="0" fontId="6" fillId="0" borderId="1" xfId="0" applyFont="1" applyBorder="1" applyAlignment="1">
      <alignment horizontal="center"/>
    </xf>
    <xf numFmtId="3" fontId="6" fillId="0" borderId="2" xfId="0" applyNumberFormat="1" applyFont="1" applyBorder="1"/>
    <xf numFmtId="164" fontId="6" fillId="0" borderId="2" xfId="0" applyNumberFormat="1" applyFont="1" applyBorder="1"/>
    <xf numFmtId="3" fontId="6" fillId="0" borderId="3" xfId="0" applyNumberFormat="1" applyFont="1" applyBorder="1"/>
    <xf numFmtId="164" fontId="6" fillId="0" borderId="2" xfId="0" applyNumberFormat="1" applyFont="1" applyBorder="1" applyAlignment="1">
      <alignment horizontal="right"/>
    </xf>
    <xf numFmtId="164" fontId="6" fillId="0" borderId="3" xfId="0" applyNumberFormat="1" applyFont="1" applyBorder="1"/>
    <xf numFmtId="0" fontId="7" fillId="0" borderId="1" xfId="0" applyFont="1" applyBorder="1" applyAlignment="1">
      <alignment wrapText="1"/>
    </xf>
    <xf numFmtId="0" fontId="4" fillId="0" borderId="1" xfId="0" applyFont="1" applyBorder="1"/>
    <xf numFmtId="164" fontId="5" fillId="0" borderId="2" xfId="0" applyNumberFormat="1" applyFont="1" applyBorder="1"/>
    <xf numFmtId="3" fontId="4" fillId="0" borderId="2" xfId="0" applyNumberFormat="1" applyFont="1" applyBorder="1"/>
    <xf numFmtId="0" fontId="6" fillId="0" borderId="1" xfId="0" applyFont="1" applyBorder="1"/>
    <xf numFmtId="3" fontId="5" fillId="0" borderId="2" xfId="0" applyNumberFormat="1" applyFont="1" applyBorder="1"/>
    <xf numFmtId="3" fontId="5" fillId="0" borderId="3" xfId="0" applyNumberFormat="1" applyFont="1" applyBorder="1"/>
    <xf numFmtId="0" fontId="7" fillId="0" borderId="0" xfId="0" applyFont="1"/>
    <xf numFmtId="0" fontId="6" fillId="0" borderId="0" xfId="0" applyFont="1"/>
    <xf numFmtId="0" fontId="5" fillId="0" borderId="0" xfId="0" applyFont="1"/>
    <xf numFmtId="0" fontId="4" fillId="0" borderId="1" xfId="0" applyFont="1" applyBorder="1" applyAlignment="1">
      <alignment wrapText="1"/>
    </xf>
    <xf numFmtId="0" fontId="4" fillId="0" borderId="2" xfId="0" applyFont="1" applyBorder="1"/>
    <xf numFmtId="0" fontId="4" fillId="0" borderId="3" xfId="0" applyFont="1" applyBorder="1"/>
    <xf numFmtId="0" fontId="5" fillId="0" borderId="0" xfId="0" applyFont="1" applyAlignment="1">
      <alignment wrapText="1"/>
    </xf>
    <xf numFmtId="0" fontId="4" fillId="0" borderId="2" xfId="0" applyFont="1" applyBorder="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6" fillId="0" borderId="0" xfId="0" applyFont="1" applyAlignment="1">
      <alignment horizontal="center" vertical="center"/>
    </xf>
    <xf numFmtId="0" fontId="7" fillId="0" borderId="2" xfId="0" applyFont="1" applyBorder="1"/>
    <xf numFmtId="0" fontId="7" fillId="0" borderId="3" xfId="0" applyFont="1" applyBorder="1"/>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5" fillId="0" borderId="0" xfId="0" applyFont="1" applyAlignment="1">
      <alignment horizontal="lef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3" fontId="5" fillId="0" borderId="2" xfId="0" applyNumberFormat="1" applyFont="1" applyBorder="1" applyAlignment="1">
      <alignment horizontal="right"/>
    </xf>
    <xf numFmtId="3" fontId="5" fillId="0" borderId="3" xfId="0" applyNumberFormat="1" applyFont="1" applyBorder="1" applyAlignment="1">
      <alignment horizontal="right"/>
    </xf>
    <xf numFmtId="0" fontId="5" fillId="0" borderId="1" xfId="0" applyFont="1" applyBorder="1" applyAlignment="1">
      <alignment horizontal="left"/>
    </xf>
    <xf numFmtId="0" fontId="5"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wrapText="1"/>
    </xf>
    <xf numFmtId="0" fontId="7" fillId="0" borderId="2" xfId="0" applyFont="1" applyBorder="1" applyAlignment="1">
      <alignment horizontal="right"/>
    </xf>
    <xf numFmtId="0" fontId="6" fillId="0" borderId="2" xfId="0" applyFont="1" applyBorder="1"/>
    <xf numFmtId="0" fontId="6" fillId="0" borderId="3" xfId="0" applyFont="1" applyBorder="1"/>
    <xf numFmtId="0" fontId="5" fillId="0" borderId="0" xfId="0" applyFont="1" applyAlignment="1">
      <alignment horizontal="left"/>
    </xf>
    <xf numFmtId="0" fontId="5" fillId="0" borderId="2" xfId="0" applyFont="1" applyBorder="1" applyAlignment="1">
      <alignment horizontal="right"/>
    </xf>
    <xf numFmtId="0" fontId="5" fillId="0" borderId="3" xfId="0" applyFont="1" applyBorder="1" applyAlignment="1">
      <alignment horizontal="right"/>
    </xf>
    <xf numFmtId="0" fontId="4" fillId="0" borderId="3" xfId="0" applyFont="1" applyBorder="1" applyAlignment="1">
      <alignment horizontal="right"/>
    </xf>
    <xf numFmtId="0" fontId="6" fillId="0" borderId="1" xfId="0" applyFont="1" applyBorder="1" applyAlignment="1">
      <alignment horizontal="left"/>
    </xf>
    <xf numFmtId="3" fontId="6" fillId="0" borderId="2" xfId="0" applyNumberFormat="1" applyFont="1" applyBorder="1" applyAlignment="1">
      <alignment horizontal="right"/>
    </xf>
    <xf numFmtId="3" fontId="6" fillId="0" borderId="3" xfId="0" applyNumberFormat="1" applyFont="1" applyBorder="1" applyAlignment="1">
      <alignment horizontal="right"/>
    </xf>
    <xf numFmtId="0" fontId="8" fillId="3" borderId="0" xfId="0" applyFont="1" applyFill="1" applyAlignment="1">
      <alignment horizontal="left"/>
    </xf>
    <xf numFmtId="0" fontId="7" fillId="0" borderId="0" xfId="0" applyFont="1" applyAlignment="1">
      <alignment horizontal="left"/>
    </xf>
    <xf numFmtId="0" fontId="4" fillId="0" borderId="1" xfId="0" applyFont="1" applyBorder="1" applyAlignment="1">
      <alignment vertical="top"/>
    </xf>
    <xf numFmtId="0" fontId="6" fillId="0" borderId="0" xfId="0" applyFont="1" applyAlignment="1">
      <alignment horizontal="left"/>
    </xf>
    <xf numFmtId="3" fontId="5" fillId="0" borderId="0" xfId="0" applyNumberFormat="1" applyFont="1"/>
    <xf numFmtId="164" fontId="5" fillId="0" borderId="0" xfId="0" applyNumberFormat="1" applyFont="1"/>
    <xf numFmtId="0" fontId="7" fillId="0" borderId="3" xfId="0" applyFont="1" applyBorder="1" applyAlignment="1">
      <alignment horizontal="right"/>
    </xf>
    <xf numFmtId="0" fontId="5" fillId="0" borderId="4" xfId="0" applyFont="1" applyBorder="1"/>
    <xf numFmtId="0" fontId="5" fillId="0" borderId="5" xfId="0" applyFont="1" applyBorder="1"/>
    <xf numFmtId="0" fontId="5" fillId="0" borderId="6" xfId="0" applyFont="1" applyBorder="1"/>
    <xf numFmtId="0" fontId="7" fillId="0" borderId="0" xfId="0" applyFont="1" applyAlignment="1">
      <alignment wrapText="1"/>
    </xf>
    <xf numFmtId="0" fontId="4" fillId="0" borderId="0" xfId="0" applyFont="1" applyAlignment="1">
      <alignment horizontal="right"/>
    </xf>
    <xf numFmtId="0" fontId="4" fillId="0" borderId="7" xfId="0" applyFont="1" applyBorder="1"/>
    <xf numFmtId="164" fontId="5" fillId="0" borderId="7" xfId="0" applyNumberFormat="1" applyFont="1" applyBorder="1"/>
    <xf numFmtId="0" fontId="4" fillId="0" borderId="8" xfId="0" applyFont="1" applyBorder="1" applyAlignment="1">
      <alignment horizontal="right"/>
    </xf>
    <xf numFmtId="0" fontId="6" fillId="5" borderId="1" xfId="0" applyFont="1" applyFill="1" applyBorder="1" applyAlignment="1">
      <alignment horizontal="center"/>
    </xf>
    <xf numFmtId="3" fontId="6" fillId="5" borderId="2" xfId="0" applyNumberFormat="1" applyFont="1" applyFill="1" applyBorder="1"/>
    <xf numFmtId="164" fontId="6" fillId="5" borderId="2" xfId="0" applyNumberFormat="1" applyFont="1" applyFill="1" applyBorder="1"/>
    <xf numFmtId="3" fontId="6" fillId="5" borderId="3" xfId="0" applyNumberFormat="1" applyFont="1" applyFill="1" applyBorder="1"/>
    <xf numFmtId="0" fontId="6" fillId="5" borderId="1" xfId="0" applyFont="1" applyFill="1" applyBorder="1" applyAlignment="1">
      <alignment horizontal="left"/>
    </xf>
    <xf numFmtId="0" fontId="7" fillId="5" borderId="1" xfId="0" applyFont="1" applyFill="1" applyBorder="1" applyAlignment="1">
      <alignment horizontal="left" wrapText="1"/>
    </xf>
    <xf numFmtId="3" fontId="7" fillId="5" borderId="2" xfId="0" applyNumberFormat="1" applyFont="1" applyFill="1" applyBorder="1"/>
    <xf numFmtId="3" fontId="7" fillId="5" borderId="3" xfId="0" applyNumberFormat="1" applyFont="1" applyFill="1" applyBorder="1"/>
    <xf numFmtId="3" fontId="6" fillId="5" borderId="2" xfId="0" applyNumberFormat="1" applyFont="1" applyFill="1" applyBorder="1" applyAlignment="1">
      <alignment horizontal="right"/>
    </xf>
    <xf numFmtId="3" fontId="6" fillId="5" borderId="3" xfId="0" applyNumberFormat="1" applyFont="1" applyFill="1" applyBorder="1" applyAlignment="1">
      <alignment horizontal="right"/>
    </xf>
    <xf numFmtId="0" fontId="6" fillId="5" borderId="0" xfId="0" applyFont="1" applyFill="1" applyAlignment="1">
      <alignment horizontal="left"/>
    </xf>
    <xf numFmtId="0" fontId="6" fillId="5" borderId="2" xfId="0" applyFont="1" applyFill="1" applyBorder="1"/>
    <xf numFmtId="0" fontId="6" fillId="5" borderId="3" xfId="0" applyFont="1" applyFill="1" applyBorder="1"/>
    <xf numFmtId="0" fontId="7" fillId="5" borderId="2" xfId="0" applyFont="1" applyFill="1" applyBorder="1"/>
    <xf numFmtId="0" fontId="7" fillId="5" borderId="3" xfId="0" applyFont="1" applyFill="1" applyBorder="1"/>
    <xf numFmtId="0" fontId="5" fillId="0" borderId="10" xfId="0" applyFont="1" applyBorder="1"/>
    <xf numFmtId="0" fontId="3" fillId="2" borderId="0" xfId="0" applyFont="1" applyFill="1" applyAlignment="1">
      <alignment horizontal="center"/>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C89"/>
      <color rgb="FFFF9393"/>
      <color rgb="FFE4EEF8"/>
      <color rgb="FFD7E7F5"/>
      <color rgb="FFC6DCF0"/>
      <color rgb="FFD1CC00"/>
      <color rgb="FFFF3B3B"/>
      <color rgb="FFF3FCFF"/>
      <color rgb="FFEAF4E4"/>
      <color rgb="FFD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jpeg"/></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ptos Narrow" panose="020B0004020202020204" pitchFamily="34" charset="0"/>
                <a:ea typeface="+mn-ea"/>
                <a:cs typeface="Arial" panose="020B0604020202020204" pitchFamily="34" charset="0"/>
              </a:defRPr>
            </a:pPr>
            <a:r>
              <a:rPr lang="es-PA" b="1">
                <a:solidFill>
                  <a:sysClr val="windowText" lastClr="000000"/>
                </a:solidFill>
              </a:rPr>
              <a:t>Gráfica 6. </a:t>
            </a:r>
          </a:p>
          <a:p>
            <a:pPr>
              <a:defRPr b="1">
                <a:solidFill>
                  <a:sysClr val="windowText" lastClr="000000"/>
                </a:solidFill>
              </a:defRPr>
            </a:pPr>
            <a:r>
              <a:rPr lang="es-PA" b="1">
                <a:solidFill>
                  <a:sysClr val="windowText" lastClr="000000"/>
                </a:solidFill>
              </a:rPr>
              <a:t>MATRICULA DE POSTGRADO EN LA UNIVERSIDAD DE PANAMÁ,POR SEXO, SEGÚN PROGRAMAS: SEGUNDO SEMESTRE; AÑO ACADÉMICO 2024           </a:t>
            </a:r>
          </a:p>
        </c:rich>
      </c:tx>
      <c:layout>
        <c:manualLayout>
          <c:xMode val="edge"/>
          <c:yMode val="edge"/>
          <c:x val="0.19656147093019205"/>
          <c:y val="4.4508404055410587E-2"/>
        </c:manualLayout>
      </c:layout>
      <c:overlay val="0"/>
      <c:spPr>
        <a:solidFill>
          <a:srgbClr val="FFFC89"/>
        </a:solid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ptos Narrow" panose="020B0004020202020204" pitchFamily="34" charset="0"/>
              <a:ea typeface="+mn-ea"/>
              <a:cs typeface="Arial" panose="020B0604020202020204" pitchFamily="34" charset="0"/>
            </a:defRPr>
          </a:pPr>
          <a:endParaRPr lang="es-PA"/>
        </a:p>
      </c:txPr>
    </c:title>
    <c:autoTitleDeleted val="0"/>
    <c:view3D>
      <c:rotX val="15"/>
      <c:rotY val="20"/>
      <c:depthPercent val="100"/>
      <c:rAngAx val="1"/>
    </c:view3D>
    <c:floor>
      <c:thickness val="0"/>
      <c:spPr>
        <a:blipFill>
          <a:blip xmlns:r="http://schemas.openxmlformats.org/officeDocument/2006/relationships" r:embed="rId3"/>
          <a:tile tx="0" ty="0" sx="100000" sy="100000" flip="none" algn="tl"/>
        </a:blipFill>
        <a:ln w="6350">
          <a:solidFill>
            <a:srgbClr val="4472C4"/>
          </a:solidFill>
        </a:ln>
        <a:effectLst/>
        <a:sp3d contourW="6350">
          <a:contourClr>
            <a:srgbClr val="4472C4"/>
          </a:contourClr>
        </a:sp3d>
      </c:spPr>
    </c:floor>
    <c:sideWall>
      <c:thickness val="0"/>
      <c:spPr>
        <a:blipFill>
          <a:blip xmlns:r="http://schemas.openxmlformats.org/officeDocument/2006/relationships" r:embed="rId4"/>
          <a:tile tx="0" ty="0" sx="100000" sy="100000" flip="none" algn="tl"/>
        </a:blipFill>
        <a:ln>
          <a:solidFill>
            <a:srgbClr val="B7ECFF"/>
          </a:solidFill>
        </a:ln>
        <a:effectLst/>
        <a:sp3d>
          <a:contourClr>
            <a:srgbClr val="B7ECFF"/>
          </a:contourClr>
        </a:sp3d>
      </c:spPr>
    </c:sideWall>
    <c:backWall>
      <c:thickness val="0"/>
      <c:spPr>
        <a:blipFill>
          <a:blip xmlns:r="http://schemas.openxmlformats.org/officeDocument/2006/relationships" r:embed="rId4"/>
          <a:tile tx="0" ty="0" sx="100000" sy="100000" flip="none" algn="tl"/>
        </a:blipFill>
        <a:ln>
          <a:solidFill>
            <a:srgbClr val="B7ECFF"/>
          </a:solidFill>
        </a:ln>
        <a:effectLst/>
        <a:sp3d>
          <a:contourClr>
            <a:srgbClr val="B7ECFF"/>
          </a:contourClr>
        </a:sp3d>
      </c:spPr>
    </c:backWall>
    <c:plotArea>
      <c:layout>
        <c:manualLayout>
          <c:layoutTarget val="inner"/>
          <c:xMode val="edge"/>
          <c:yMode val="edge"/>
          <c:x val="0.12378924063063547"/>
          <c:y val="0.21756561679790026"/>
          <c:w val="0.8564088060421019"/>
          <c:h val="0.55872425037779372"/>
        </c:manualLayout>
      </c:layout>
      <c:bar3DChart>
        <c:barDir val="col"/>
        <c:grouping val="clustered"/>
        <c:varyColors val="0"/>
        <c:ser>
          <c:idx val="0"/>
          <c:order val="0"/>
          <c:tx>
            <c:strRef>
              <c:f>Datos!$F$6</c:f>
              <c:strCache>
                <c:ptCount val="1"/>
                <c:pt idx="0">
                  <c:v>TOTAL</c:v>
                </c:pt>
              </c:strCache>
            </c:strRef>
          </c:tx>
          <c:spPr>
            <a:solidFill>
              <a:srgbClr val="FFFC89"/>
            </a:solidFill>
            <a:ln>
              <a:noFill/>
            </a:ln>
            <a:effectLst/>
            <a:sp3d/>
          </c:spPr>
          <c:invertIfNegative val="0"/>
          <c:dPt>
            <c:idx val="2"/>
            <c:invertIfNegative val="0"/>
            <c:bubble3D val="0"/>
            <c:spPr>
              <a:solidFill>
                <a:srgbClr val="FFFC89"/>
              </a:solidFill>
              <a:ln>
                <a:noFill/>
              </a:ln>
              <a:effectLst/>
              <a:sp3d/>
            </c:spPr>
            <c:extLst>
              <c:ext xmlns:c16="http://schemas.microsoft.com/office/drawing/2014/chart" uri="{C3380CC4-5D6E-409C-BE32-E72D297353CC}">
                <c16:uniqueId val="{00000001-D3F4-44EE-BCD3-EC4E252D8B03}"/>
              </c:ext>
            </c:extLst>
          </c:dPt>
          <c:dLbls>
            <c:delete val="1"/>
          </c:dLbls>
          <c:cat>
            <c:strRef>
              <c:f>Datos!$E$7:$E$11</c:f>
              <c:strCache>
                <c:ptCount val="5"/>
                <c:pt idx="0">
                  <c:v>TOTAL</c:v>
                </c:pt>
                <c:pt idx="1">
                  <c:v>CURSO ESPECIAL</c:v>
                </c:pt>
                <c:pt idx="2">
                  <c:v>PROGRAMAS DE POSTGRADO</c:v>
                </c:pt>
                <c:pt idx="3">
                  <c:v>PROGRAMAS DE MAESTRÍA</c:v>
                </c:pt>
                <c:pt idx="4">
                  <c:v>PROGRAMAS DE DOCTORADO</c:v>
                </c:pt>
              </c:strCache>
            </c:strRef>
          </c:cat>
          <c:val>
            <c:numRef>
              <c:f>Datos!$F$7:$F$11</c:f>
              <c:numCache>
                <c:formatCode>#,##0</c:formatCode>
                <c:ptCount val="5"/>
                <c:pt idx="0">
                  <c:v>2989</c:v>
                </c:pt>
                <c:pt idx="1">
                  <c:v>11</c:v>
                </c:pt>
                <c:pt idx="2">
                  <c:v>157</c:v>
                </c:pt>
                <c:pt idx="3">
                  <c:v>2746</c:v>
                </c:pt>
                <c:pt idx="4" formatCode="General">
                  <c:v>75</c:v>
                </c:pt>
              </c:numCache>
            </c:numRef>
          </c:val>
          <c:extLst>
            <c:ext xmlns:c16="http://schemas.microsoft.com/office/drawing/2014/chart" uri="{C3380CC4-5D6E-409C-BE32-E72D297353CC}">
              <c16:uniqueId val="{00000003-39B0-4D51-BF46-B133E746ABC9}"/>
            </c:ext>
          </c:extLst>
        </c:ser>
        <c:ser>
          <c:idx val="1"/>
          <c:order val="1"/>
          <c:tx>
            <c:strRef>
              <c:f>Datos!$G$6</c:f>
              <c:strCache>
                <c:ptCount val="1"/>
                <c:pt idx="0">
                  <c:v>Hombres</c:v>
                </c:pt>
              </c:strCache>
            </c:strRef>
          </c:tx>
          <c:spPr>
            <a:solidFill>
              <a:srgbClr val="FF0000"/>
            </a:solidFill>
            <a:ln>
              <a:noFill/>
            </a:ln>
            <a:effectLst/>
            <a:sp3d/>
          </c:spPr>
          <c:invertIfNegative val="0"/>
          <c:dLbls>
            <c:delete val="1"/>
          </c:dLbls>
          <c:cat>
            <c:strRef>
              <c:f>Datos!$E$7:$E$11</c:f>
              <c:strCache>
                <c:ptCount val="5"/>
                <c:pt idx="0">
                  <c:v>TOTAL</c:v>
                </c:pt>
                <c:pt idx="1">
                  <c:v>CURSO ESPECIAL</c:v>
                </c:pt>
                <c:pt idx="2">
                  <c:v>PROGRAMAS DE POSTGRADO</c:v>
                </c:pt>
                <c:pt idx="3">
                  <c:v>PROGRAMAS DE MAESTRÍA</c:v>
                </c:pt>
                <c:pt idx="4">
                  <c:v>PROGRAMAS DE DOCTORADO</c:v>
                </c:pt>
              </c:strCache>
            </c:strRef>
          </c:cat>
          <c:val>
            <c:numRef>
              <c:f>Datos!$G$7:$G$11</c:f>
              <c:numCache>
                <c:formatCode>#,##0</c:formatCode>
                <c:ptCount val="5"/>
                <c:pt idx="0">
                  <c:v>874</c:v>
                </c:pt>
                <c:pt idx="1">
                  <c:v>2</c:v>
                </c:pt>
                <c:pt idx="2" formatCode="General">
                  <c:v>50</c:v>
                </c:pt>
                <c:pt idx="3" formatCode="0">
                  <c:v>785</c:v>
                </c:pt>
                <c:pt idx="4" formatCode="General">
                  <c:v>37</c:v>
                </c:pt>
              </c:numCache>
            </c:numRef>
          </c:val>
          <c:extLst>
            <c:ext xmlns:c16="http://schemas.microsoft.com/office/drawing/2014/chart" uri="{C3380CC4-5D6E-409C-BE32-E72D297353CC}">
              <c16:uniqueId val="{00000007-39B0-4D51-BF46-B133E746ABC9}"/>
            </c:ext>
          </c:extLst>
        </c:ser>
        <c:ser>
          <c:idx val="2"/>
          <c:order val="2"/>
          <c:tx>
            <c:strRef>
              <c:f>Datos!$H$6</c:f>
              <c:strCache>
                <c:ptCount val="1"/>
                <c:pt idx="0">
                  <c:v>Mujeres</c:v>
                </c:pt>
              </c:strCache>
            </c:strRef>
          </c:tx>
          <c:spPr>
            <a:solidFill>
              <a:srgbClr val="FF9393"/>
            </a:solidFill>
            <a:ln>
              <a:noFill/>
            </a:ln>
            <a:effectLst/>
            <a:sp3d/>
          </c:spPr>
          <c:invertIfNegative val="0"/>
          <c:dLbls>
            <c:delete val="1"/>
          </c:dLbls>
          <c:cat>
            <c:strRef>
              <c:f>Datos!$E$7:$E$11</c:f>
              <c:strCache>
                <c:ptCount val="5"/>
                <c:pt idx="0">
                  <c:v>TOTAL</c:v>
                </c:pt>
                <c:pt idx="1">
                  <c:v>CURSO ESPECIAL</c:v>
                </c:pt>
                <c:pt idx="2">
                  <c:v>PROGRAMAS DE POSTGRADO</c:v>
                </c:pt>
                <c:pt idx="3">
                  <c:v>PROGRAMAS DE MAESTRÍA</c:v>
                </c:pt>
                <c:pt idx="4">
                  <c:v>PROGRAMAS DE DOCTORADO</c:v>
                </c:pt>
              </c:strCache>
            </c:strRef>
          </c:cat>
          <c:val>
            <c:numRef>
              <c:f>Datos!$H$7:$H$11</c:f>
              <c:numCache>
                <c:formatCode>#,##0</c:formatCode>
                <c:ptCount val="5"/>
                <c:pt idx="0">
                  <c:v>2115</c:v>
                </c:pt>
                <c:pt idx="1">
                  <c:v>9</c:v>
                </c:pt>
                <c:pt idx="2">
                  <c:v>107</c:v>
                </c:pt>
                <c:pt idx="3">
                  <c:v>1961</c:v>
                </c:pt>
                <c:pt idx="4" formatCode="General">
                  <c:v>38</c:v>
                </c:pt>
              </c:numCache>
            </c:numRef>
          </c:val>
          <c:extLst>
            <c:ext xmlns:c16="http://schemas.microsoft.com/office/drawing/2014/chart" uri="{C3380CC4-5D6E-409C-BE32-E72D297353CC}">
              <c16:uniqueId val="{0000000B-39B0-4D51-BF46-B133E746ABC9}"/>
            </c:ext>
          </c:extLst>
        </c:ser>
        <c:dLbls>
          <c:showLegendKey val="0"/>
          <c:showVal val="1"/>
          <c:showCatName val="0"/>
          <c:showSerName val="0"/>
          <c:showPercent val="0"/>
          <c:showBubbleSize val="0"/>
        </c:dLbls>
        <c:gapWidth val="41"/>
        <c:gapDepth val="65"/>
        <c:shape val="box"/>
        <c:axId val="305276696"/>
        <c:axId val="305267512"/>
        <c:axId val="0"/>
      </c:bar3DChart>
      <c:catAx>
        <c:axId val="30527669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r>
                  <a:rPr lang="es-PA" b="1">
                    <a:solidFill>
                      <a:sysClr val="windowText" lastClr="000000"/>
                    </a:solidFill>
                  </a:rPr>
                  <a:t>Programas</a:t>
                </a:r>
              </a:p>
            </c:rich>
          </c:tx>
          <c:layout>
            <c:manualLayout>
              <c:xMode val="edge"/>
              <c:yMode val="edge"/>
              <c:x val="0.46239934293927537"/>
              <c:y val="0.87657261592300961"/>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crossAx val="305267512"/>
        <c:crosses val="autoZero"/>
        <c:auto val="1"/>
        <c:lblAlgn val="ctr"/>
        <c:lblOffset val="100"/>
        <c:noMultiLvlLbl val="0"/>
      </c:catAx>
      <c:valAx>
        <c:axId val="30526751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r>
                  <a:rPr lang="es-PA" b="1">
                    <a:solidFill>
                      <a:sysClr val="windowText" lastClr="000000"/>
                    </a:solidFill>
                  </a:rPr>
                  <a:t>Cantidad</a:t>
                </a:r>
              </a:p>
            </c:rich>
          </c:tx>
          <c:layout>
            <c:manualLayout>
              <c:xMode val="edge"/>
              <c:yMode val="edge"/>
              <c:x val="1.2215473065866764E-2"/>
              <c:y val="0.4255287123200507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crossAx val="305276696"/>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legendEntry>
      <c:legendEntry>
        <c:idx val="1"/>
        <c:txPr>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legendEntry>
      <c:legendEntry>
        <c:idx val="2"/>
        <c:txPr>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legendEntry>
      <c:layout>
        <c:manualLayout>
          <c:xMode val="edge"/>
          <c:yMode val="edge"/>
          <c:x val="0.35531815665898908"/>
          <c:y val="0.92824763381849995"/>
          <c:w val="0.33325371241346508"/>
          <c:h val="5.6056495932020473E-2"/>
        </c:manualLayout>
      </c:layout>
      <c:overlay val="0"/>
      <c:spPr>
        <a:solidFill>
          <a:srgbClr val="FFFDAF"/>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ptos Narrow" panose="020B0004020202020204" pitchFamily="34" charset="0"/>
              <a:ea typeface="+mn-ea"/>
              <a:cs typeface="Arial" panose="020B0604020202020204" pitchFamily="34" charset="0"/>
            </a:defRPr>
          </a:pPr>
          <a:endParaRPr lang="es-PA"/>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solidFill>
        <a:schemeClr val="tx1">
          <a:lumMod val="15000"/>
          <a:lumOff val="85000"/>
        </a:schemeClr>
      </a:solidFill>
      <a:round/>
    </a:ln>
    <a:effectLst/>
  </c:spPr>
  <c:txPr>
    <a:bodyPr/>
    <a:lstStyle/>
    <a:p>
      <a:pPr>
        <a:defRPr sz="1200">
          <a:latin typeface="Aptos Narrow" panose="020B0004020202020204" pitchFamily="34" charset="0"/>
          <a:cs typeface="Arial" panose="020B0604020202020204" pitchFamily="34" charset="0"/>
        </a:defRPr>
      </a:pPr>
      <a:endParaRPr lang="es-PA"/>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PA" sz="1200">
                <a:latin typeface="Arial" panose="020B0604020202020204" pitchFamily="34" charset="0"/>
                <a:cs typeface="Arial" panose="020B0604020202020204" pitchFamily="34" charset="0"/>
              </a:rPr>
              <a:t>Gráfica 8.</a:t>
            </a:r>
            <a:r>
              <a:rPr lang="es-PA" sz="1200" baseline="0">
                <a:latin typeface="Arial" panose="020B0604020202020204" pitchFamily="34" charset="0"/>
                <a:cs typeface="Arial" panose="020B0604020202020204" pitchFamily="34" charset="0"/>
              </a:rPr>
              <a:t> MATRICULA DE POSTGRADO EN LA UNIVERSIDAD DE PANAMÁ, POR SEXO, SEGÚN PROGRAMAS: SEGUNDO SEMESTRE;                                                                          AÑO ACADÉMICO 2023</a:t>
            </a:r>
            <a:endParaRPr lang="es-PA" sz="1200">
              <a:latin typeface="Arial" panose="020B0604020202020204" pitchFamily="34" charset="0"/>
              <a:cs typeface="Arial" panose="020B0604020202020204" pitchFamily="34" charset="0"/>
            </a:endParaRPr>
          </a:p>
        </c:rich>
      </c:tx>
      <c:layout>
        <c:manualLayout>
          <c:xMode val="edge"/>
          <c:yMode val="edge"/>
          <c:x val="0.16363036303630363"/>
          <c:y val="2.6613439787092481E-2"/>
        </c:manualLayout>
      </c:layout>
      <c:overlay val="0"/>
      <c:spPr>
        <a:solidFill>
          <a:srgbClr val="FFC000"/>
        </a:solid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title>
    <c:autoTitleDeleted val="0"/>
    <c:view3D>
      <c:rotX val="15"/>
      <c:rotY val="20"/>
      <c:depthPercent val="100"/>
      <c:rAngAx val="1"/>
    </c:view3D>
    <c:floor>
      <c:thickness val="0"/>
      <c:spPr>
        <a:solidFill>
          <a:srgbClr val="00B0F0"/>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392453418570197E-2"/>
          <c:y val="0.20868939286780769"/>
          <c:w val="0.88180556638341001"/>
          <c:h val="0.62690597807010651"/>
        </c:manualLayout>
      </c:layout>
      <c:bar3DChart>
        <c:barDir val="col"/>
        <c:grouping val="clustered"/>
        <c:varyColors val="0"/>
        <c:ser>
          <c:idx val="0"/>
          <c:order val="0"/>
          <c:tx>
            <c:strRef>
              <c:f>Datos!$F$6</c:f>
              <c:strCache>
                <c:ptCount val="1"/>
                <c:pt idx="0">
                  <c:v>TOTAL</c:v>
                </c:pt>
              </c:strCache>
            </c:strRef>
          </c:tx>
          <c:spPr>
            <a:solidFill>
              <a:schemeClr val="accent1"/>
            </a:solidFill>
            <a:ln>
              <a:noFill/>
            </a:ln>
            <a:effectLst/>
            <a:sp3d/>
          </c:spPr>
          <c:invertIfNegative val="0"/>
          <c:dLbls>
            <c:dLbl>
              <c:idx val="0"/>
              <c:layout>
                <c:manualLayout>
                  <c:x val="2.1452145214521452E-2"/>
                  <c:y val="-3.72588157019294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5F-42C7-B792-C261E9386EE0}"/>
                </c:ext>
              </c:extLst>
            </c:dLbl>
            <c:dLbl>
              <c:idx val="3"/>
              <c:layout>
                <c:manualLayout>
                  <c:x val="9.9009900990099011E-3"/>
                  <c:y val="-2.9274783765801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97-437A-B2FC-ACE03560C81B}"/>
                </c:ext>
              </c:extLst>
            </c:dLbl>
            <c:dLbl>
              <c:idx val="4"/>
              <c:layout>
                <c:manualLayout>
                  <c:x val="-1.4851485148514851E-2"/>
                  <c:y val="-4.790419161676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49-4979-990F-039E55F45C8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Ellipse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Datos!$E$7:$E$11</c:f>
              <c:strCache>
                <c:ptCount val="5"/>
                <c:pt idx="0">
                  <c:v>TOTAL</c:v>
                </c:pt>
                <c:pt idx="1">
                  <c:v>CURSO ESPECIAL</c:v>
                </c:pt>
                <c:pt idx="2">
                  <c:v>PROGRAMAS DE POSTGRADO</c:v>
                </c:pt>
                <c:pt idx="3">
                  <c:v>PROGRAMAS DE MAESTRÍA</c:v>
                </c:pt>
                <c:pt idx="4">
                  <c:v>PROGRAMAS DE DOCTORADO</c:v>
                </c:pt>
              </c:strCache>
            </c:strRef>
          </c:cat>
          <c:val>
            <c:numRef>
              <c:f>Datos!$F$7:$F$11</c:f>
              <c:numCache>
                <c:formatCode>#,##0</c:formatCode>
                <c:ptCount val="5"/>
                <c:pt idx="0">
                  <c:v>2989</c:v>
                </c:pt>
                <c:pt idx="1">
                  <c:v>11</c:v>
                </c:pt>
                <c:pt idx="2">
                  <c:v>157</c:v>
                </c:pt>
                <c:pt idx="3">
                  <c:v>2746</c:v>
                </c:pt>
                <c:pt idx="4" formatCode="General">
                  <c:v>75</c:v>
                </c:pt>
              </c:numCache>
            </c:numRef>
          </c:val>
          <c:extLst>
            <c:ext xmlns:c16="http://schemas.microsoft.com/office/drawing/2014/chart" uri="{C3380CC4-5D6E-409C-BE32-E72D297353CC}">
              <c16:uniqueId val="{00000000-5F06-472E-8FB2-CFBA863B3A10}"/>
            </c:ext>
          </c:extLst>
        </c:ser>
        <c:ser>
          <c:idx val="1"/>
          <c:order val="1"/>
          <c:tx>
            <c:strRef>
              <c:f>Datos!$G$6</c:f>
              <c:strCache>
                <c:ptCount val="1"/>
                <c:pt idx="0">
                  <c:v>Hombres</c:v>
                </c:pt>
              </c:strCache>
            </c:strRef>
          </c:tx>
          <c:spPr>
            <a:solidFill>
              <a:srgbClr val="FFC000"/>
            </a:solidFill>
            <a:ln>
              <a:noFill/>
            </a:ln>
            <a:effectLst/>
            <a:sp3d/>
          </c:spPr>
          <c:invertIfNegative val="0"/>
          <c:dLbls>
            <c:dLbl>
              <c:idx val="0"/>
              <c:layout>
                <c:manualLayout>
                  <c:x val="-3.4653465346534684E-2"/>
                  <c:y val="-5.85495675316034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98-46D9-9379-A3ADE77B8C17}"/>
                </c:ext>
              </c:extLst>
            </c:dLbl>
            <c:dLbl>
              <c:idx val="3"/>
              <c:layout>
                <c:manualLayout>
                  <c:x val="-3.3003300330033E-2"/>
                  <c:y val="-2.927478376580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97-437A-B2FC-ACE03560C81B}"/>
                </c:ext>
              </c:extLst>
            </c:dLbl>
            <c:dLbl>
              <c:idx val="4"/>
              <c:layout>
                <c:manualLayout>
                  <c:x val="-1.65016501650165E-2"/>
                  <c:y val="-4.5242847638057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49-4979-990F-039E55F45C84}"/>
                </c:ext>
              </c:extLst>
            </c:dLbl>
            <c:spPr>
              <a:solidFill>
                <a:srgbClr val="FFC000"/>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Datos!$E$7:$E$11</c:f>
              <c:strCache>
                <c:ptCount val="5"/>
                <c:pt idx="0">
                  <c:v>TOTAL</c:v>
                </c:pt>
                <c:pt idx="1">
                  <c:v>CURSO ESPECIAL</c:v>
                </c:pt>
                <c:pt idx="2">
                  <c:v>PROGRAMAS DE POSTGRADO</c:v>
                </c:pt>
                <c:pt idx="3">
                  <c:v>PROGRAMAS DE MAESTRÍA</c:v>
                </c:pt>
                <c:pt idx="4">
                  <c:v>PROGRAMAS DE DOCTORADO</c:v>
                </c:pt>
              </c:strCache>
            </c:strRef>
          </c:cat>
          <c:val>
            <c:numRef>
              <c:f>Datos!$G$7:$G$11</c:f>
              <c:numCache>
                <c:formatCode>#,##0</c:formatCode>
                <c:ptCount val="5"/>
                <c:pt idx="0">
                  <c:v>874</c:v>
                </c:pt>
                <c:pt idx="1">
                  <c:v>2</c:v>
                </c:pt>
                <c:pt idx="2" formatCode="General">
                  <c:v>50</c:v>
                </c:pt>
                <c:pt idx="3" formatCode="0">
                  <c:v>785</c:v>
                </c:pt>
                <c:pt idx="4" formatCode="General">
                  <c:v>37</c:v>
                </c:pt>
              </c:numCache>
            </c:numRef>
          </c:val>
          <c:shape val="cylinder"/>
          <c:extLst>
            <c:ext xmlns:c16="http://schemas.microsoft.com/office/drawing/2014/chart" uri="{C3380CC4-5D6E-409C-BE32-E72D297353CC}">
              <c16:uniqueId val="{00000001-5F06-472E-8FB2-CFBA863B3A10}"/>
            </c:ext>
          </c:extLst>
        </c:ser>
        <c:ser>
          <c:idx val="2"/>
          <c:order val="2"/>
          <c:tx>
            <c:strRef>
              <c:f>Datos!$H$6</c:f>
              <c:strCache>
                <c:ptCount val="1"/>
                <c:pt idx="0">
                  <c:v>Mujeres</c:v>
                </c:pt>
              </c:strCache>
            </c:strRef>
          </c:tx>
          <c:spPr>
            <a:solidFill>
              <a:srgbClr val="70AD47">
                <a:lumMod val="75000"/>
              </a:srgbClr>
            </a:solidFill>
            <a:ln>
              <a:noFill/>
            </a:ln>
            <a:effectLst/>
            <a:sp3d/>
          </c:spPr>
          <c:invertIfNegative val="0"/>
          <c:dLbls>
            <c:dLbl>
              <c:idx val="0"/>
              <c:layout>
                <c:manualLayout>
                  <c:x val="-2.3102310231023101E-2"/>
                  <c:y val="-1.5967959094933492E-2"/>
                </c:manualLayout>
              </c:layout>
              <c:tx>
                <c:rich>
                  <a:bodyPr/>
                  <a:lstStyle/>
                  <a:p>
                    <a:r>
                      <a:rPr lang="en-US"/>
                      <a:t>2,472</a:t>
                    </a:r>
                  </a:p>
                </c:rich>
              </c:tx>
              <c:showLegendKey val="0"/>
              <c:showVal val="1"/>
              <c:showCatName val="0"/>
              <c:showSerName val="0"/>
              <c:showPercent val="0"/>
              <c:showBubbleSize val="0"/>
              <c:extLst>
                <c:ext xmlns:c15="http://schemas.microsoft.com/office/drawing/2012/chart" uri="{CE6537A1-D6FC-4f65-9D91-7224C49458BB}">
                  <c15:layout>
                    <c:manualLayout>
                      <c:w val="5.1188118811881185E-2"/>
                      <c:h val="4.9234863606121088E-2"/>
                    </c:manualLayout>
                  </c15:layout>
                  <c15:showDataLabelsRange val="0"/>
                </c:ext>
                <c:ext xmlns:c16="http://schemas.microsoft.com/office/drawing/2014/chart" uri="{C3380CC4-5D6E-409C-BE32-E72D297353CC}">
                  <c16:uniqueId val="{00000000-C298-46D9-9379-A3ADE77B8C17}"/>
                </c:ext>
              </c:extLst>
            </c:dLbl>
            <c:dLbl>
              <c:idx val="3"/>
              <c:layout>
                <c:manualLayout>
                  <c:x val="-1.3201320132013201E-2"/>
                  <c:y val="-3.9920159680638743E-2"/>
                </c:manualLayout>
              </c:layout>
              <c:tx>
                <c:rich>
                  <a:bodyPr/>
                  <a:lstStyle/>
                  <a:p>
                    <a:r>
                      <a:rPr lang="en-US"/>
                      <a:t>2,354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E97-437A-B2FC-ACE03560C81B}"/>
                </c:ext>
              </c:extLst>
            </c:dLbl>
            <c:dLbl>
              <c:idx val="4"/>
              <c:layout>
                <c:manualLayout>
                  <c:x val="1.320132013201308E-2"/>
                  <c:y val="-3.1936127744510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49-4979-990F-039E55F45C84}"/>
                </c:ext>
              </c:extLst>
            </c:dLbl>
            <c:spPr>
              <a:solidFill>
                <a:srgbClr val="70AD47">
                  <a:lumMod val="60000"/>
                  <a:lumOff val="4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Datos!$E$7:$E$11</c:f>
              <c:strCache>
                <c:ptCount val="5"/>
                <c:pt idx="0">
                  <c:v>TOTAL</c:v>
                </c:pt>
                <c:pt idx="1">
                  <c:v>CURSO ESPECIAL</c:v>
                </c:pt>
                <c:pt idx="2">
                  <c:v>PROGRAMAS DE POSTGRADO</c:v>
                </c:pt>
                <c:pt idx="3">
                  <c:v>PROGRAMAS DE MAESTRÍA</c:v>
                </c:pt>
                <c:pt idx="4">
                  <c:v>PROGRAMAS DE DOCTORADO</c:v>
                </c:pt>
              </c:strCache>
            </c:strRef>
          </c:cat>
          <c:val>
            <c:numRef>
              <c:f>Datos!$H$7:$H$11</c:f>
              <c:numCache>
                <c:formatCode>#,##0</c:formatCode>
                <c:ptCount val="5"/>
                <c:pt idx="0">
                  <c:v>2115</c:v>
                </c:pt>
                <c:pt idx="1">
                  <c:v>9</c:v>
                </c:pt>
                <c:pt idx="2">
                  <c:v>107</c:v>
                </c:pt>
                <c:pt idx="3">
                  <c:v>1961</c:v>
                </c:pt>
                <c:pt idx="4" formatCode="General">
                  <c:v>38</c:v>
                </c:pt>
              </c:numCache>
            </c:numRef>
          </c:val>
          <c:shape val="cylinder"/>
          <c:extLst>
            <c:ext xmlns:c16="http://schemas.microsoft.com/office/drawing/2014/chart" uri="{C3380CC4-5D6E-409C-BE32-E72D297353CC}">
              <c16:uniqueId val="{00000002-5F06-472E-8FB2-CFBA863B3A10}"/>
            </c:ext>
          </c:extLst>
        </c:ser>
        <c:dLbls>
          <c:showLegendKey val="0"/>
          <c:showVal val="1"/>
          <c:showCatName val="0"/>
          <c:showSerName val="0"/>
          <c:showPercent val="0"/>
          <c:showBubbleSize val="0"/>
        </c:dLbls>
        <c:gapWidth val="150"/>
        <c:shape val="box"/>
        <c:axId val="305276696"/>
        <c:axId val="305267512"/>
        <c:axId val="0"/>
      </c:bar3DChart>
      <c:catAx>
        <c:axId val="3052766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PA" sz="1000" b="1"/>
                  <a:t>Programas</a:t>
                </a:r>
              </a:p>
            </c:rich>
          </c:tx>
          <c:layout>
            <c:manualLayout>
              <c:xMode val="edge"/>
              <c:yMode val="edge"/>
              <c:x val="0.47100699046282585"/>
              <c:y val="0.913150916015737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crossAx val="305267512"/>
        <c:crosses val="autoZero"/>
        <c:auto val="1"/>
        <c:lblAlgn val="ctr"/>
        <c:lblOffset val="100"/>
        <c:noMultiLvlLbl val="0"/>
      </c:catAx>
      <c:valAx>
        <c:axId val="305267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PA" b="1"/>
                  <a:t>Cantidad</a:t>
                </a:r>
              </a:p>
            </c:rich>
          </c:tx>
          <c:layout>
            <c:manualLayout>
              <c:xMode val="edge"/>
              <c:yMode val="edge"/>
              <c:x val="3.2927752451996133E-2"/>
              <c:y val="0.4228675455812043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crossAx val="305276696"/>
        <c:crosses val="autoZero"/>
        <c:crossBetween val="between"/>
      </c:valAx>
      <c:spPr>
        <a:noFill/>
        <a:ln>
          <a:noFill/>
        </a:ln>
        <a:effectLst/>
      </c:spPr>
    </c:plotArea>
    <c:legend>
      <c:legendPos val="b"/>
      <c:layout>
        <c:manualLayout>
          <c:xMode val="edge"/>
          <c:yMode val="edge"/>
          <c:x val="0.83314609807437434"/>
          <c:y val="0.3185276690713062"/>
          <c:w val="0.12743717678854499"/>
          <c:h val="0.19710772680361063"/>
        </c:manualLayout>
      </c:layout>
      <c:overlay val="0"/>
      <c:spPr>
        <a:solidFill>
          <a:srgbClr val="E7E6E6"/>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A"/>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5B9BD5">
        <a:lumMod val="60000"/>
        <a:lumOff val="40000"/>
      </a:srgbClr>
    </a:solidFill>
    <a:ln w="9525" cap="flat" cmpd="sng" algn="ctr">
      <a:solidFill>
        <a:schemeClr val="tx1">
          <a:lumMod val="15000"/>
          <a:lumOff val="85000"/>
        </a:schemeClr>
      </a:solidFill>
      <a:round/>
    </a:ln>
    <a:effectLst/>
  </c:spPr>
  <c:txPr>
    <a:bodyPr/>
    <a:lstStyle/>
    <a:p>
      <a:pPr>
        <a:defRPr/>
      </a:pPr>
      <a:endParaRPr lang="es-P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228600</xdr:colOff>
      <xdr:row>493</xdr:row>
      <xdr:rowOff>0</xdr:rowOff>
    </xdr:from>
    <xdr:to>
      <xdr:col>4</xdr:col>
      <xdr:colOff>457200</xdr:colOff>
      <xdr:row>522</xdr:row>
      <xdr:rowOff>133349</xdr:rowOff>
    </xdr:to>
    <xdr:graphicFrame macro="">
      <xdr:nvGraphicFramePr>
        <xdr:cNvPr id="10" name="Gráfico 9">
          <a:extLst>
            <a:ext uri="{FF2B5EF4-FFF2-40B4-BE49-F238E27FC236}">
              <a16:creationId xmlns:a16="http://schemas.microsoft.com/office/drawing/2014/main" id="{77567BAE-E615-452D-9448-598CD1B70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381000</xdr:colOff>
      <xdr:row>3</xdr:row>
      <xdr:rowOff>171450</xdr:rowOff>
    </xdr:from>
    <xdr:to>
      <xdr:col>15</xdr:col>
      <xdr:colOff>457200</xdr:colOff>
      <xdr:row>28</xdr:row>
      <xdr:rowOff>180975</xdr:rowOff>
    </xdr:to>
    <xdr:graphicFrame macro="">
      <xdr:nvGraphicFramePr>
        <xdr:cNvPr id="8" name="Gráfico 7">
          <a:extLst>
            <a:ext uri="{FF2B5EF4-FFF2-40B4-BE49-F238E27FC236}">
              <a16:creationId xmlns:a16="http://schemas.microsoft.com/office/drawing/2014/main" id="{EAF43081-FD61-49D7-AFB2-EAFEC555E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8210-E4B7-4F78-B6CE-296B29219406}">
  <dimension ref="A1:K452"/>
  <sheetViews>
    <sheetView showGridLines="0" tabSelected="1" workbookViewId="0">
      <selection activeCell="B9" sqref="B9"/>
    </sheetView>
  </sheetViews>
  <sheetFormatPr baseColWidth="10" defaultRowHeight="15" x14ac:dyDescent="0.25"/>
  <cols>
    <col min="1" max="1" width="74.5703125" style="9" customWidth="1"/>
    <col min="2" max="2" width="9.85546875" style="9" customWidth="1"/>
    <col min="3" max="3" width="12.5703125" style="9" customWidth="1"/>
    <col min="4" max="4" width="10.7109375" style="9" customWidth="1"/>
    <col min="5" max="5" width="10.85546875" style="9" customWidth="1"/>
    <col min="6" max="16384" width="11.42578125" style="9"/>
  </cols>
  <sheetData>
    <row r="1" spans="1:11" ht="13.5" customHeight="1" x14ac:dyDescent="0.25">
      <c r="A1" s="95" t="s">
        <v>49</v>
      </c>
      <c r="B1" s="95"/>
      <c r="C1" s="95"/>
      <c r="D1" s="95"/>
      <c r="E1" s="95"/>
    </row>
    <row r="2" spans="1:11" ht="13.5" customHeight="1" x14ac:dyDescent="0.25">
      <c r="A2" s="95" t="s">
        <v>0</v>
      </c>
      <c r="B2" s="95"/>
      <c r="C2" s="95"/>
      <c r="D2" s="95"/>
      <c r="E2" s="95"/>
    </row>
    <row r="3" spans="1:11" ht="13.5" customHeight="1" x14ac:dyDescent="0.25">
      <c r="A3" s="95" t="s">
        <v>137</v>
      </c>
      <c r="B3" s="95"/>
      <c r="C3" s="95"/>
      <c r="D3" s="95"/>
      <c r="E3" s="95"/>
    </row>
    <row r="4" spans="1:11" ht="9.75" customHeight="1" thickBot="1" x14ac:dyDescent="0.3">
      <c r="A4" s="94"/>
      <c r="B4" s="94"/>
      <c r="C4" s="94"/>
      <c r="D4" s="94"/>
      <c r="E4" s="94"/>
    </row>
    <row r="5" spans="1:11" ht="17.25" customHeight="1" thickTop="1" x14ac:dyDescent="0.25">
      <c r="A5" s="98" t="s">
        <v>2</v>
      </c>
      <c r="B5" s="100" t="s">
        <v>3</v>
      </c>
      <c r="C5" s="100" t="s">
        <v>4</v>
      </c>
      <c r="D5" s="96" t="s">
        <v>1</v>
      </c>
      <c r="E5" s="97"/>
    </row>
    <row r="6" spans="1:11" ht="17.25" customHeight="1" x14ac:dyDescent="0.25">
      <c r="A6" s="98"/>
      <c r="B6" s="100"/>
      <c r="C6" s="100"/>
      <c r="D6" s="102" t="s">
        <v>5</v>
      </c>
      <c r="E6" s="103" t="s">
        <v>6</v>
      </c>
    </row>
    <row r="7" spans="1:11" ht="12.75" customHeight="1" x14ac:dyDescent="0.25">
      <c r="A7" s="99"/>
      <c r="B7" s="101"/>
      <c r="C7" s="101"/>
      <c r="D7" s="101"/>
      <c r="E7" s="96"/>
    </row>
    <row r="8" spans="1:11" ht="9.75" customHeight="1" x14ac:dyDescent="0.25">
      <c r="A8" s="10"/>
      <c r="B8" s="11"/>
      <c r="C8" s="11"/>
      <c r="D8" s="11"/>
      <c r="E8" s="12"/>
    </row>
    <row r="9" spans="1:11" ht="13.5" customHeight="1" x14ac:dyDescent="0.25">
      <c r="A9" s="79" t="s">
        <v>7</v>
      </c>
      <c r="B9" s="80">
        <f>B23+B55+B429+B13</f>
        <v>2989</v>
      </c>
      <c r="C9" s="81">
        <f>(B9/$B$9)*100</f>
        <v>100</v>
      </c>
      <c r="D9" s="80">
        <f>D23+D55+D429+D13</f>
        <v>874</v>
      </c>
      <c r="E9" s="82">
        <f>E23+E55+E429+E13</f>
        <v>2115</v>
      </c>
      <c r="G9" s="13"/>
      <c r="H9" s="13"/>
      <c r="K9" s="13"/>
    </row>
    <row r="10" spans="1:11" ht="13.5" customHeight="1" x14ac:dyDescent="0.25">
      <c r="A10" s="14"/>
      <c r="B10" s="15"/>
      <c r="C10" s="16"/>
      <c r="D10" s="15"/>
      <c r="E10" s="17"/>
      <c r="G10" s="13"/>
    </row>
    <row r="11" spans="1:11" ht="13.5" customHeight="1" x14ac:dyDescent="0.25">
      <c r="A11" s="14" t="s">
        <v>4</v>
      </c>
      <c r="B11" s="16">
        <f>(B9/$B$9)*100</f>
        <v>100</v>
      </c>
      <c r="C11" s="18" t="s">
        <v>33</v>
      </c>
      <c r="D11" s="16">
        <f t="shared" ref="D11:E11" si="0">(D9/$B$9)*100</f>
        <v>29.240548678487787</v>
      </c>
      <c r="E11" s="19">
        <f t="shared" si="0"/>
        <v>70.759451321512216</v>
      </c>
      <c r="G11" s="13"/>
      <c r="H11" s="13"/>
    </row>
    <row r="12" spans="1:11" ht="13.5" customHeight="1" x14ac:dyDescent="0.25">
      <c r="A12" s="14"/>
      <c r="B12" s="16"/>
      <c r="C12" s="18"/>
      <c r="D12" s="16"/>
      <c r="E12" s="19"/>
      <c r="G12" s="13"/>
      <c r="H12" s="13"/>
    </row>
    <row r="13" spans="1:11" ht="13.5" customHeight="1" x14ac:dyDescent="0.25">
      <c r="A13" s="79" t="s">
        <v>56</v>
      </c>
      <c r="B13" s="80">
        <f>B16</f>
        <v>11</v>
      </c>
      <c r="C13" s="81">
        <f t="shared" ref="C13:C20" si="1">(B13/$B$9)*100</f>
        <v>0.36801605888256944</v>
      </c>
      <c r="D13" s="80">
        <f>D16</f>
        <v>2</v>
      </c>
      <c r="E13" s="82">
        <f>E16</f>
        <v>9</v>
      </c>
      <c r="G13" s="13"/>
      <c r="H13" s="13"/>
    </row>
    <row r="14" spans="1:11" ht="13.5" customHeight="1" x14ac:dyDescent="0.25">
      <c r="A14" s="14"/>
      <c r="B14" s="15"/>
      <c r="C14" s="16"/>
      <c r="D14" s="15"/>
      <c r="E14" s="17"/>
      <c r="G14" s="13"/>
      <c r="H14" s="13"/>
    </row>
    <row r="15" spans="1:11" ht="13.5" customHeight="1" x14ac:dyDescent="0.25">
      <c r="A15" s="14"/>
      <c r="B15" s="16"/>
      <c r="C15" s="18"/>
      <c r="D15" s="16"/>
      <c r="E15" s="19"/>
      <c r="G15" s="13"/>
      <c r="H15" s="13"/>
    </row>
    <row r="16" spans="1:11" ht="13.5" customHeight="1" x14ac:dyDescent="0.25">
      <c r="A16" s="83" t="s">
        <v>8</v>
      </c>
      <c r="B16" s="80">
        <f>B18</f>
        <v>11</v>
      </c>
      <c r="C16" s="81">
        <f t="shared" si="1"/>
        <v>0.36801605888256944</v>
      </c>
      <c r="D16" s="80">
        <f>D18</f>
        <v>2</v>
      </c>
      <c r="E16" s="82">
        <f>E18</f>
        <v>9</v>
      </c>
      <c r="G16" s="13"/>
      <c r="H16" s="13"/>
    </row>
    <row r="17" spans="1:8" ht="13.5" customHeight="1" x14ac:dyDescent="0.25">
      <c r="A17" s="14"/>
      <c r="B17" s="16"/>
      <c r="C17" s="18"/>
      <c r="D17" s="16"/>
      <c r="E17" s="19"/>
      <c r="G17" s="13"/>
      <c r="H17" s="13"/>
    </row>
    <row r="18" spans="1:8" ht="13.5" customHeight="1" x14ac:dyDescent="0.25">
      <c r="A18" s="20" t="s">
        <v>15</v>
      </c>
      <c r="B18" s="15">
        <f>B20</f>
        <v>11</v>
      </c>
      <c r="C18" s="16">
        <f t="shared" si="1"/>
        <v>0.36801605888256944</v>
      </c>
      <c r="D18" s="15">
        <f>D20</f>
        <v>2</v>
      </c>
      <c r="E18" s="17">
        <f>E20</f>
        <v>9</v>
      </c>
      <c r="G18" s="13"/>
    </row>
    <row r="19" spans="1:8" ht="13.5" customHeight="1" x14ac:dyDescent="0.25">
      <c r="A19" s="21"/>
      <c r="B19" s="16"/>
      <c r="C19" s="22"/>
      <c r="D19" s="16"/>
      <c r="E19" s="19"/>
      <c r="G19" s="13"/>
    </row>
    <row r="20" spans="1:8" ht="13.5" customHeight="1" x14ac:dyDescent="0.25">
      <c r="A20" s="21" t="s">
        <v>57</v>
      </c>
      <c r="B20" s="23">
        <f>D20+E20</f>
        <v>11</v>
      </c>
      <c r="C20" s="22">
        <f t="shared" si="1"/>
        <v>0.36801605888256944</v>
      </c>
      <c r="D20" s="25">
        <v>2</v>
      </c>
      <c r="E20" s="26">
        <v>9</v>
      </c>
      <c r="G20" s="13"/>
    </row>
    <row r="21" spans="1:8" ht="13.5" customHeight="1" x14ac:dyDescent="0.25">
      <c r="A21" s="21"/>
      <c r="B21" s="23"/>
      <c r="C21" s="16"/>
      <c r="D21" s="15"/>
      <c r="E21" s="17"/>
      <c r="G21" s="13"/>
    </row>
    <row r="22" spans="1:8" ht="13.5" customHeight="1" x14ac:dyDescent="0.25">
      <c r="A22" s="21"/>
      <c r="B22" s="16"/>
      <c r="C22" s="18"/>
      <c r="D22" s="16"/>
      <c r="E22" s="19"/>
      <c r="G22" s="13"/>
    </row>
    <row r="23" spans="1:8" ht="13.5" customHeight="1" x14ac:dyDescent="0.25">
      <c r="A23" s="79" t="s">
        <v>41</v>
      </c>
      <c r="B23" s="80">
        <f>B26</f>
        <v>157</v>
      </c>
      <c r="C23" s="81">
        <f>(B23/$B$9)*100</f>
        <v>5.252592840414855</v>
      </c>
      <c r="D23" s="80">
        <f>D26</f>
        <v>50</v>
      </c>
      <c r="E23" s="82">
        <f>E26</f>
        <v>107</v>
      </c>
      <c r="G23" s="13"/>
    </row>
    <row r="24" spans="1:8" ht="13.5" customHeight="1" x14ac:dyDescent="0.25">
      <c r="A24" s="14"/>
      <c r="B24" s="15"/>
      <c r="C24" s="16"/>
      <c r="D24" s="15"/>
      <c r="E24" s="17"/>
      <c r="G24" s="13"/>
    </row>
    <row r="25" spans="1:8" ht="13.5" customHeight="1" x14ac:dyDescent="0.25">
      <c r="A25" s="14"/>
      <c r="B25" s="16"/>
      <c r="C25" s="18"/>
      <c r="D25" s="16"/>
      <c r="E25" s="19"/>
      <c r="G25" s="13"/>
    </row>
    <row r="26" spans="1:8" ht="13.5" customHeight="1" x14ac:dyDescent="0.25">
      <c r="A26" s="83" t="s">
        <v>8</v>
      </c>
      <c r="B26" s="80">
        <f>B28+B40+B48+B44+B32+B36</f>
        <v>157</v>
      </c>
      <c r="C26" s="81">
        <f t="shared" ref="C26:C38" si="2">(B26/$B$9)*100</f>
        <v>5.252592840414855</v>
      </c>
      <c r="D26" s="80">
        <f>D28+D40+D48+D44+D32+D36</f>
        <v>50</v>
      </c>
      <c r="E26" s="82">
        <f>E28+E40+E48+E44+E32+E36</f>
        <v>107</v>
      </c>
      <c r="G26" s="13"/>
    </row>
    <row r="27" spans="1:8" ht="13.5" customHeight="1" x14ac:dyDescent="0.25">
      <c r="A27" s="24"/>
      <c r="B27" s="16"/>
      <c r="C27" s="18"/>
      <c r="D27" s="16"/>
      <c r="E27" s="19"/>
      <c r="G27" s="13"/>
    </row>
    <row r="28" spans="1:8" ht="13.5" customHeight="1" x14ac:dyDescent="0.25">
      <c r="A28" s="24" t="s">
        <v>10</v>
      </c>
      <c r="B28" s="15">
        <f>B30</f>
        <v>17</v>
      </c>
      <c r="C28" s="16">
        <f t="shared" si="2"/>
        <v>0.56875209100033464</v>
      </c>
      <c r="D28" s="15">
        <f>D30</f>
        <v>9</v>
      </c>
      <c r="E28" s="17">
        <f>E30</f>
        <v>8</v>
      </c>
      <c r="G28" s="13"/>
    </row>
    <row r="29" spans="1:8" ht="13.5" customHeight="1" x14ac:dyDescent="0.25">
      <c r="A29" s="24"/>
      <c r="B29" s="15"/>
      <c r="C29" s="16"/>
      <c r="D29" s="15"/>
      <c r="E29" s="17"/>
      <c r="G29" s="13"/>
    </row>
    <row r="30" spans="1:8" ht="13.5" customHeight="1" x14ac:dyDescent="0.25">
      <c r="A30" s="10" t="s">
        <v>55</v>
      </c>
      <c r="B30" s="23">
        <f>D30+E30</f>
        <v>17</v>
      </c>
      <c r="C30" s="22">
        <f t="shared" si="2"/>
        <v>0.56875209100033464</v>
      </c>
      <c r="D30" s="25">
        <v>9</v>
      </c>
      <c r="E30" s="26">
        <v>8</v>
      </c>
      <c r="G30" s="13"/>
    </row>
    <row r="31" spans="1:8" ht="13.5" customHeight="1" x14ac:dyDescent="0.25">
      <c r="A31" s="24"/>
      <c r="B31" s="16"/>
      <c r="C31" s="18"/>
      <c r="D31" s="16"/>
      <c r="E31" s="19"/>
      <c r="G31" s="13"/>
    </row>
    <row r="32" spans="1:8" ht="13.5" customHeight="1" x14ac:dyDescent="0.25">
      <c r="A32" s="27" t="s">
        <v>42</v>
      </c>
      <c r="B32" s="15">
        <f>SUM(B34:B34)</f>
        <v>30</v>
      </c>
      <c r="C32" s="16">
        <f t="shared" si="2"/>
        <v>1.0036801605888257</v>
      </c>
      <c r="D32" s="15">
        <f>SUM(D34:D34)</f>
        <v>3</v>
      </c>
      <c r="E32" s="17">
        <f>SUM(E34:E34)</f>
        <v>27</v>
      </c>
      <c r="G32" s="13"/>
    </row>
    <row r="33" spans="1:7" ht="13.5" customHeight="1" x14ac:dyDescent="0.25">
      <c r="A33" s="27"/>
      <c r="B33" s="15"/>
      <c r="C33" s="16"/>
      <c r="D33" s="15"/>
      <c r="E33" s="17"/>
      <c r="G33" s="13"/>
    </row>
    <row r="34" spans="1:7" ht="13.5" customHeight="1" x14ac:dyDescent="0.25">
      <c r="A34" s="9" t="s">
        <v>60</v>
      </c>
      <c r="B34" s="23">
        <f>D34+E34</f>
        <v>30</v>
      </c>
      <c r="C34" s="22">
        <f t="shared" si="2"/>
        <v>1.0036801605888257</v>
      </c>
      <c r="D34" s="25">
        <v>3</v>
      </c>
      <c r="E34" s="26">
        <v>27</v>
      </c>
      <c r="G34" s="13"/>
    </row>
    <row r="35" spans="1:7" ht="13.5" customHeight="1" x14ac:dyDescent="0.25">
      <c r="A35" s="28"/>
      <c r="B35" s="16"/>
      <c r="C35" s="18"/>
      <c r="D35" s="16"/>
      <c r="E35" s="19"/>
      <c r="G35" s="13"/>
    </row>
    <row r="36" spans="1:7" ht="13.5" customHeight="1" x14ac:dyDescent="0.25">
      <c r="A36" s="27" t="s">
        <v>96</v>
      </c>
      <c r="B36" s="15">
        <f>SUM(B38:B38)</f>
        <v>9</v>
      </c>
      <c r="C36" s="16">
        <f t="shared" si="2"/>
        <v>0.30110404817664771</v>
      </c>
      <c r="D36" s="15">
        <f>SUM(D38:D38)</f>
        <v>1</v>
      </c>
      <c r="E36" s="17">
        <f>SUM(E38:E38)</f>
        <v>8</v>
      </c>
      <c r="G36" s="13"/>
    </row>
    <row r="37" spans="1:7" ht="13.5" customHeight="1" x14ac:dyDescent="0.25">
      <c r="A37" s="28"/>
      <c r="B37" s="16"/>
      <c r="C37" s="16"/>
      <c r="D37" s="16"/>
      <c r="E37" s="19"/>
      <c r="G37" s="13"/>
    </row>
    <row r="38" spans="1:7" ht="13.5" customHeight="1" x14ac:dyDescent="0.25">
      <c r="A38" s="9" t="s">
        <v>138</v>
      </c>
      <c r="B38" s="23">
        <f>D38+E38</f>
        <v>9</v>
      </c>
      <c r="C38" s="22">
        <f t="shared" si="2"/>
        <v>0.30110404817664771</v>
      </c>
      <c r="D38" s="25">
        <v>1</v>
      </c>
      <c r="E38" s="26">
        <v>8</v>
      </c>
      <c r="G38" s="13"/>
    </row>
    <row r="39" spans="1:7" ht="13.5" customHeight="1" x14ac:dyDescent="0.25">
      <c r="A39" s="28"/>
      <c r="B39" s="16"/>
      <c r="C39" s="18"/>
      <c r="D39" s="16"/>
      <c r="E39" s="19"/>
      <c r="G39" s="13"/>
    </row>
    <row r="40" spans="1:7" ht="13.5" customHeight="1" x14ac:dyDescent="0.25">
      <c r="A40" s="28" t="s">
        <v>18</v>
      </c>
      <c r="B40" s="15">
        <f>B42</f>
        <v>7</v>
      </c>
      <c r="C40" s="16">
        <f t="shared" ref="C40:C46" si="3">(B40/$B$9)*100</f>
        <v>0.23419203747072601</v>
      </c>
      <c r="D40" s="15">
        <f t="shared" ref="D40:E40" si="4">D42</f>
        <v>1</v>
      </c>
      <c r="E40" s="17">
        <f t="shared" si="4"/>
        <v>6</v>
      </c>
      <c r="G40" s="13"/>
    </row>
    <row r="41" spans="1:7" ht="13.5" customHeight="1" x14ac:dyDescent="0.25">
      <c r="A41" s="28"/>
      <c r="B41" s="15"/>
      <c r="C41" s="16"/>
      <c r="D41" s="15"/>
      <c r="E41" s="17"/>
      <c r="G41" s="13"/>
    </row>
    <row r="42" spans="1:7" ht="13.5" customHeight="1" x14ac:dyDescent="0.25">
      <c r="A42" s="10" t="s">
        <v>136</v>
      </c>
      <c r="B42" s="23">
        <f>D42+E42</f>
        <v>7</v>
      </c>
      <c r="C42" s="22">
        <f t="shared" si="3"/>
        <v>0.23419203747072601</v>
      </c>
      <c r="D42" s="25">
        <v>1</v>
      </c>
      <c r="E42" s="26">
        <v>6</v>
      </c>
      <c r="G42" s="13"/>
    </row>
    <row r="43" spans="1:7" ht="13.5" customHeight="1" x14ac:dyDescent="0.25">
      <c r="A43" s="29"/>
      <c r="B43" s="23"/>
      <c r="C43" s="22"/>
      <c r="D43" s="25"/>
      <c r="E43" s="26"/>
      <c r="G43" s="13"/>
    </row>
    <row r="44" spans="1:7" ht="13.5" customHeight="1" x14ac:dyDescent="0.25">
      <c r="A44" s="28" t="s">
        <v>37</v>
      </c>
      <c r="B44" s="15">
        <f>B46</f>
        <v>57</v>
      </c>
      <c r="C44" s="16">
        <f t="shared" si="3"/>
        <v>1.9069923051187689</v>
      </c>
      <c r="D44" s="15">
        <f>D46</f>
        <v>24</v>
      </c>
      <c r="E44" s="17">
        <f>E46</f>
        <v>33</v>
      </c>
      <c r="G44" s="13"/>
    </row>
    <row r="45" spans="1:7" ht="13.5" customHeight="1" x14ac:dyDescent="0.25">
      <c r="A45" s="28"/>
      <c r="B45" s="15"/>
      <c r="C45" s="16"/>
      <c r="D45" s="15"/>
      <c r="E45" s="17"/>
      <c r="G45" s="13"/>
    </row>
    <row r="46" spans="1:7" ht="13.5" customHeight="1" x14ac:dyDescent="0.25">
      <c r="A46" s="30" t="s">
        <v>59</v>
      </c>
      <c r="B46" s="23">
        <f>D46+E46</f>
        <v>57</v>
      </c>
      <c r="C46" s="22">
        <f t="shared" si="3"/>
        <v>1.9069923051187689</v>
      </c>
      <c r="D46" s="25">
        <v>24</v>
      </c>
      <c r="E46" s="26">
        <v>33</v>
      </c>
      <c r="G46" s="13"/>
    </row>
    <row r="47" spans="1:7" ht="13.5" customHeight="1" x14ac:dyDescent="0.25">
      <c r="A47" s="24"/>
      <c r="B47" s="16"/>
      <c r="C47" s="18"/>
      <c r="D47" s="16"/>
      <c r="E47" s="19"/>
      <c r="G47" s="13"/>
    </row>
    <row r="48" spans="1:7" ht="13.5" customHeight="1" x14ac:dyDescent="0.25">
      <c r="A48" s="24" t="s">
        <v>9</v>
      </c>
      <c r="B48" s="15">
        <f>SUM(B50:B52)</f>
        <v>37</v>
      </c>
      <c r="C48" s="16">
        <f>(B48/$B$9)*100</f>
        <v>1.2378721980595517</v>
      </c>
      <c r="D48" s="15">
        <f>SUM(D50:D52)</f>
        <v>12</v>
      </c>
      <c r="E48" s="17">
        <f>SUM(E50:E52)</f>
        <v>25</v>
      </c>
      <c r="G48" s="13"/>
    </row>
    <row r="49" spans="1:8" ht="13.5" customHeight="1" x14ac:dyDescent="0.25">
      <c r="A49" s="24"/>
      <c r="B49" s="15"/>
      <c r="C49" s="16"/>
      <c r="D49" s="15"/>
      <c r="E49" s="17"/>
      <c r="G49" s="13"/>
    </row>
    <row r="50" spans="1:8" ht="13.5" customHeight="1" x14ac:dyDescent="0.25">
      <c r="A50" s="9" t="s">
        <v>139</v>
      </c>
      <c r="B50" s="23">
        <f>D50+E50</f>
        <v>12</v>
      </c>
      <c r="C50" s="22">
        <f>(B50/$B$9)*100</f>
        <v>0.40147206423553028</v>
      </c>
      <c r="D50" s="25">
        <v>2</v>
      </c>
      <c r="E50" s="26">
        <v>10</v>
      </c>
      <c r="G50" s="13"/>
    </row>
    <row r="51" spans="1:8" ht="13.5" customHeight="1" x14ac:dyDescent="0.25">
      <c r="A51" s="30" t="s">
        <v>58</v>
      </c>
      <c r="B51" s="31">
        <f>D51+E51</f>
        <v>13</v>
      </c>
      <c r="C51" s="22">
        <f>(B51/$B$9)*100</f>
        <v>0.43492806958849112</v>
      </c>
      <c r="D51" s="25">
        <v>3</v>
      </c>
      <c r="E51" s="26">
        <v>10</v>
      </c>
      <c r="G51" s="13"/>
    </row>
    <row r="52" spans="1:8" ht="13.5" customHeight="1" x14ac:dyDescent="0.25">
      <c r="A52" s="30" t="s">
        <v>140</v>
      </c>
      <c r="B52" s="31">
        <f>D52+E52</f>
        <v>12</v>
      </c>
      <c r="C52" s="22">
        <f>(B52/$B$9)*100</f>
        <v>0.40147206423553028</v>
      </c>
      <c r="D52" s="25">
        <v>7</v>
      </c>
      <c r="E52" s="26">
        <v>5</v>
      </c>
      <c r="G52" s="13"/>
    </row>
    <row r="53" spans="1:8" ht="13.5" customHeight="1" x14ac:dyDescent="0.25">
      <c r="A53" s="10"/>
      <c r="B53" s="31"/>
      <c r="C53" s="22"/>
      <c r="D53" s="25"/>
      <c r="E53" s="26"/>
      <c r="G53" s="13"/>
    </row>
    <row r="54" spans="1:8" ht="13.5" customHeight="1" x14ac:dyDescent="0.25">
      <c r="A54" s="24"/>
      <c r="B54" s="16"/>
      <c r="C54" s="18"/>
      <c r="D54" s="16"/>
      <c r="E54" s="19"/>
      <c r="G54" s="13"/>
    </row>
    <row r="55" spans="1:8" ht="17.25" customHeight="1" x14ac:dyDescent="0.25">
      <c r="A55" s="79" t="s">
        <v>13</v>
      </c>
      <c r="B55" s="80">
        <f>B58+B221+B398+B216</f>
        <v>2746</v>
      </c>
      <c r="C55" s="81">
        <f>(B55/$B$9)*100</f>
        <v>91.87019069923052</v>
      </c>
      <c r="D55" s="80">
        <f>D58+D221+D398+D216</f>
        <v>785</v>
      </c>
      <c r="E55" s="82">
        <f>E58+E221+E398+E216</f>
        <v>1961</v>
      </c>
      <c r="G55" s="13"/>
    </row>
    <row r="56" spans="1:8" ht="17.25" customHeight="1" x14ac:dyDescent="0.25">
      <c r="A56" s="14"/>
      <c r="B56" s="15"/>
      <c r="C56" s="16"/>
      <c r="D56" s="15"/>
      <c r="E56" s="17"/>
      <c r="G56" s="13"/>
    </row>
    <row r="57" spans="1:8" ht="12.75" customHeight="1" x14ac:dyDescent="0.25">
      <c r="A57" s="10"/>
      <c r="B57" s="25"/>
      <c r="C57" s="16"/>
      <c r="D57" s="25"/>
      <c r="E57" s="26"/>
      <c r="G57" s="13"/>
    </row>
    <row r="58" spans="1:8" x14ac:dyDescent="0.25">
      <c r="A58" s="83" t="s">
        <v>8</v>
      </c>
      <c r="B58" s="80">
        <f>B60+B82+B102+B111+B124+B128+B148+B190+B201+B117+B179+B89+B135+B162+B167+B175+B98+B197+B158+B171</f>
        <v>1469</v>
      </c>
      <c r="C58" s="81">
        <f t="shared" ref="C58:C79" si="5">(B58/$B$9)*100</f>
        <v>49.146871863499499</v>
      </c>
      <c r="D58" s="80">
        <f>D60+D82+D102+D111+D124+D128+D148+D190+D201+D117+D179+D89+D135+D162+D167+D175+D98+D197+D158+D171</f>
        <v>469</v>
      </c>
      <c r="E58" s="82">
        <f>E60+E82+E102+E111+E124+E128+E148+E190+E201+E117+E179+E89+E135+E162+E167+E175+E98+E197+E158+E171</f>
        <v>1000</v>
      </c>
      <c r="G58" s="13"/>
    </row>
    <row r="59" spans="1:8" ht="12" customHeight="1" x14ac:dyDescent="0.25">
      <c r="A59" s="10"/>
      <c r="B59" s="25"/>
      <c r="C59" s="16"/>
      <c r="D59" s="25"/>
      <c r="E59" s="26"/>
      <c r="G59" s="13"/>
    </row>
    <row r="60" spans="1:8" x14ac:dyDescent="0.25">
      <c r="A60" s="24" t="s">
        <v>12</v>
      </c>
      <c r="B60" s="15">
        <f>SUM(B62:B64)+SUM(B77:B80)</f>
        <v>172</v>
      </c>
      <c r="C60" s="16">
        <f t="shared" si="5"/>
        <v>5.7544329207092675</v>
      </c>
      <c r="D60" s="15">
        <f>SUM(D62:D64)+SUM(D77:D80)</f>
        <v>47</v>
      </c>
      <c r="E60" s="17">
        <f>SUM(E62:E64)+SUM(E77:E80)</f>
        <v>125</v>
      </c>
      <c r="G60" s="13"/>
      <c r="H60" s="13"/>
    </row>
    <row r="61" spans="1:8" ht="4.5" customHeight="1" x14ac:dyDescent="0.25">
      <c r="A61" s="28"/>
      <c r="B61" s="15"/>
      <c r="C61" s="16"/>
      <c r="D61" s="15"/>
      <c r="E61" s="17"/>
      <c r="G61" s="13"/>
    </row>
    <row r="62" spans="1:8" ht="15" customHeight="1" x14ac:dyDescent="0.25">
      <c r="A62" s="29" t="s">
        <v>80</v>
      </c>
      <c r="B62" s="23">
        <f>E62+D62</f>
        <v>20</v>
      </c>
      <c r="C62" s="22">
        <f t="shared" si="5"/>
        <v>0.6691201070592171</v>
      </c>
      <c r="D62" s="25">
        <v>4</v>
      </c>
      <c r="E62" s="26">
        <v>16</v>
      </c>
      <c r="G62" s="13"/>
    </row>
    <row r="63" spans="1:8" ht="15" customHeight="1" x14ac:dyDescent="0.25">
      <c r="A63" s="29" t="s">
        <v>85</v>
      </c>
      <c r="B63" s="23">
        <f>E63+D63</f>
        <v>17</v>
      </c>
      <c r="C63" s="22">
        <f t="shared" si="5"/>
        <v>0.56875209100033464</v>
      </c>
      <c r="D63" s="25">
        <v>5</v>
      </c>
      <c r="E63" s="26">
        <v>12</v>
      </c>
      <c r="G63" s="13"/>
    </row>
    <row r="64" spans="1:8" ht="15" customHeight="1" x14ac:dyDescent="0.25">
      <c r="A64" s="29" t="s">
        <v>81</v>
      </c>
      <c r="B64" s="31">
        <f>D64+E64</f>
        <v>29</v>
      </c>
      <c r="C64" s="22">
        <f t="shared" si="5"/>
        <v>0.97022415523586492</v>
      </c>
      <c r="D64" s="31">
        <v>9</v>
      </c>
      <c r="E64" s="32">
        <v>20</v>
      </c>
      <c r="G64" s="13"/>
    </row>
    <row r="65" spans="1:7" ht="15" customHeight="1" x14ac:dyDescent="0.25">
      <c r="A65" s="29"/>
      <c r="C65" s="69"/>
      <c r="G65" s="13"/>
    </row>
    <row r="66" spans="1:7" ht="15" customHeight="1" x14ac:dyDescent="0.25">
      <c r="A66" s="29"/>
      <c r="C66" s="69"/>
      <c r="G66" s="13"/>
    </row>
    <row r="67" spans="1:7" ht="15" customHeight="1" x14ac:dyDescent="0.25">
      <c r="A67" s="29"/>
      <c r="C67" s="69"/>
      <c r="G67" s="13"/>
    </row>
    <row r="68" spans="1:7" ht="15" customHeight="1" x14ac:dyDescent="0.25">
      <c r="A68" s="29"/>
      <c r="C68" s="69"/>
      <c r="G68" s="13"/>
    </row>
    <row r="69" spans="1:7" ht="15" customHeight="1" x14ac:dyDescent="0.25">
      <c r="A69" s="95" t="s">
        <v>49</v>
      </c>
      <c r="B69" s="95"/>
      <c r="C69" s="95"/>
      <c r="D69" s="95"/>
      <c r="E69" s="95"/>
      <c r="G69" s="13"/>
    </row>
    <row r="70" spans="1:7" ht="15" customHeight="1" x14ac:dyDescent="0.25">
      <c r="A70" s="95" t="s">
        <v>0</v>
      </c>
      <c r="B70" s="95"/>
      <c r="C70" s="95"/>
      <c r="D70" s="95"/>
      <c r="E70" s="95"/>
      <c r="G70" s="13"/>
    </row>
    <row r="71" spans="1:7" ht="15" customHeight="1" x14ac:dyDescent="0.25">
      <c r="A71" s="95" t="s">
        <v>137</v>
      </c>
      <c r="B71" s="95"/>
      <c r="C71" s="95"/>
      <c r="D71" s="95"/>
      <c r="E71" s="95"/>
      <c r="G71" s="13"/>
    </row>
    <row r="72" spans="1:7" ht="15" customHeight="1" x14ac:dyDescent="0.25">
      <c r="A72" s="95" t="s">
        <v>31</v>
      </c>
      <c r="B72" s="95"/>
      <c r="C72" s="95"/>
      <c r="D72" s="95"/>
      <c r="E72" s="95"/>
      <c r="G72" s="13"/>
    </row>
    <row r="73" spans="1:7" ht="15" customHeight="1" thickBot="1" x14ac:dyDescent="0.3">
      <c r="A73" s="94"/>
      <c r="B73" s="94"/>
      <c r="C73" s="94"/>
      <c r="D73" s="94"/>
      <c r="E73" s="94"/>
      <c r="G73" s="13"/>
    </row>
    <row r="74" spans="1:7" ht="15" customHeight="1" thickTop="1" x14ac:dyDescent="0.25">
      <c r="A74" s="98" t="s">
        <v>2</v>
      </c>
      <c r="B74" s="100" t="s">
        <v>3</v>
      </c>
      <c r="C74" s="100" t="s">
        <v>4</v>
      </c>
      <c r="D74" s="96" t="s">
        <v>1</v>
      </c>
      <c r="E74" s="97"/>
      <c r="G74" s="13"/>
    </row>
    <row r="75" spans="1:7" ht="15" customHeight="1" x14ac:dyDescent="0.25">
      <c r="A75" s="98"/>
      <c r="B75" s="100"/>
      <c r="C75" s="100"/>
      <c r="D75" s="102" t="s">
        <v>5</v>
      </c>
      <c r="E75" s="103" t="s">
        <v>6</v>
      </c>
      <c r="G75" s="13"/>
    </row>
    <row r="76" spans="1:7" ht="15" customHeight="1" x14ac:dyDescent="0.25">
      <c r="A76" s="99"/>
      <c r="B76" s="101"/>
      <c r="C76" s="101"/>
      <c r="D76" s="101"/>
      <c r="E76" s="96"/>
      <c r="G76" s="13"/>
    </row>
    <row r="77" spans="1:7" ht="28.5" customHeight="1" x14ac:dyDescent="0.25">
      <c r="A77" s="33" t="s">
        <v>79</v>
      </c>
      <c r="B77" s="31">
        <f>E77+D77</f>
        <v>29</v>
      </c>
      <c r="C77" s="22">
        <f t="shared" si="5"/>
        <v>0.97022415523586492</v>
      </c>
      <c r="D77" s="34">
        <v>6</v>
      </c>
      <c r="E77" s="32">
        <v>23</v>
      </c>
      <c r="G77" s="13"/>
    </row>
    <row r="78" spans="1:7" ht="15" customHeight="1" x14ac:dyDescent="0.25">
      <c r="A78" s="29" t="s">
        <v>83</v>
      </c>
      <c r="B78" s="31">
        <f>E78+D78</f>
        <v>29</v>
      </c>
      <c r="C78" s="22">
        <f t="shared" si="5"/>
        <v>0.97022415523586492</v>
      </c>
      <c r="D78" s="34">
        <v>4</v>
      </c>
      <c r="E78" s="32">
        <v>25</v>
      </c>
      <c r="G78" s="13"/>
    </row>
    <row r="79" spans="1:7" ht="15" customHeight="1" x14ac:dyDescent="0.25">
      <c r="A79" s="29" t="s">
        <v>84</v>
      </c>
      <c r="B79" s="31">
        <f>E79+D79</f>
        <v>32</v>
      </c>
      <c r="C79" s="22">
        <f t="shared" si="5"/>
        <v>1.0705921712947475</v>
      </c>
      <c r="D79" s="34">
        <v>10</v>
      </c>
      <c r="E79" s="32">
        <v>22</v>
      </c>
      <c r="G79" s="13"/>
    </row>
    <row r="80" spans="1:7" ht="15" customHeight="1" x14ac:dyDescent="0.25">
      <c r="A80" s="30" t="s">
        <v>86</v>
      </c>
      <c r="B80" s="31">
        <f>D80+E80</f>
        <v>16</v>
      </c>
      <c r="C80" s="22">
        <f>(B80/$B$9)*100</f>
        <v>0.53529608564737374</v>
      </c>
      <c r="D80" s="31">
        <v>9</v>
      </c>
      <c r="E80" s="32">
        <v>7</v>
      </c>
      <c r="G80" s="13"/>
    </row>
    <row r="81" spans="1:7" ht="9.75" customHeight="1" x14ac:dyDescent="0.25">
      <c r="A81" s="35"/>
      <c r="B81" s="36"/>
      <c r="C81" s="36"/>
      <c r="D81" s="36"/>
      <c r="E81" s="37"/>
      <c r="G81" s="13"/>
    </row>
    <row r="82" spans="1:7" ht="15" customHeight="1" x14ac:dyDescent="0.25">
      <c r="A82" s="24" t="s">
        <v>14</v>
      </c>
      <c r="B82" s="15">
        <f>SUM(B84:B87)</f>
        <v>72</v>
      </c>
      <c r="C82" s="16">
        <f>(B82/$B$9)*100</f>
        <v>2.4088323854131817</v>
      </c>
      <c r="D82" s="15">
        <f>SUM(D84:D87)</f>
        <v>27</v>
      </c>
      <c r="E82" s="17">
        <f>SUM(E84:E87)</f>
        <v>45</v>
      </c>
      <c r="G82" s="13"/>
    </row>
    <row r="83" spans="1:7" ht="6.75" customHeight="1" x14ac:dyDescent="0.25">
      <c r="A83" s="28"/>
      <c r="B83" s="15"/>
      <c r="C83" s="16"/>
      <c r="D83" s="15"/>
      <c r="E83" s="17"/>
      <c r="G83" s="13"/>
    </row>
    <row r="84" spans="1:7" ht="14.25" customHeight="1" x14ac:dyDescent="0.25">
      <c r="A84" s="29" t="s">
        <v>127</v>
      </c>
      <c r="B84" s="31">
        <f>D84+E84</f>
        <v>30</v>
      </c>
      <c r="C84" s="22">
        <f t="shared" ref="C84:C87" si="6">(B84/$B$9)*100</f>
        <v>1.0036801605888257</v>
      </c>
      <c r="D84" s="25">
        <v>7</v>
      </c>
      <c r="E84" s="26">
        <v>23</v>
      </c>
      <c r="G84" s="13"/>
    </row>
    <row r="85" spans="1:7" ht="14.25" customHeight="1" x14ac:dyDescent="0.25">
      <c r="A85" s="21" t="s">
        <v>128</v>
      </c>
      <c r="B85" s="31">
        <f>D85+E85</f>
        <v>23</v>
      </c>
      <c r="C85" s="22">
        <f t="shared" si="6"/>
        <v>0.76948812311809967</v>
      </c>
      <c r="D85" s="38">
        <v>8</v>
      </c>
      <c r="E85" s="39">
        <v>15</v>
      </c>
      <c r="G85" s="13"/>
    </row>
    <row r="86" spans="1:7" ht="14.25" customHeight="1" x14ac:dyDescent="0.25">
      <c r="A86" s="21" t="s">
        <v>141</v>
      </c>
      <c r="B86" s="31">
        <f>D86+E86</f>
        <v>10</v>
      </c>
      <c r="C86" s="22">
        <f t="shared" si="6"/>
        <v>0.33456005352960855</v>
      </c>
      <c r="D86" s="38">
        <v>5</v>
      </c>
      <c r="E86" s="39">
        <v>5</v>
      </c>
      <c r="G86" s="13"/>
    </row>
    <row r="87" spans="1:7" ht="14.25" customHeight="1" x14ac:dyDescent="0.25">
      <c r="A87" s="9" t="s">
        <v>61</v>
      </c>
      <c r="B87" s="31">
        <f>E87+D87</f>
        <v>9</v>
      </c>
      <c r="C87" s="22">
        <f t="shared" si="6"/>
        <v>0.30110404817664771</v>
      </c>
      <c r="D87" s="38">
        <v>7</v>
      </c>
      <c r="E87" s="39">
        <v>2</v>
      </c>
      <c r="G87" s="13"/>
    </row>
    <row r="88" spans="1:7" ht="9.75" customHeight="1" x14ac:dyDescent="0.25">
      <c r="A88" s="40"/>
      <c r="B88" s="36"/>
      <c r="C88" s="36"/>
      <c r="D88" s="36"/>
      <c r="E88" s="37"/>
      <c r="G88" s="13"/>
    </row>
    <row r="89" spans="1:7" ht="14.25" customHeight="1" x14ac:dyDescent="0.25">
      <c r="A89" s="24" t="s">
        <v>36</v>
      </c>
      <c r="B89" s="41">
        <f>SUM(B91:B96)</f>
        <v>86</v>
      </c>
      <c r="C89" s="16">
        <f>(B89/$B$9)*100</f>
        <v>2.8772164603546337</v>
      </c>
      <c r="D89" s="41">
        <f>SUM(D91:D96)</f>
        <v>37</v>
      </c>
      <c r="E89" s="42">
        <f>SUM(E91:E96)</f>
        <v>49</v>
      </c>
      <c r="G89" s="13"/>
    </row>
    <row r="90" spans="1:7" ht="9.75" customHeight="1" x14ac:dyDescent="0.25">
      <c r="A90" s="28"/>
      <c r="B90" s="41"/>
      <c r="C90" s="16"/>
      <c r="D90" s="41"/>
      <c r="E90" s="42"/>
      <c r="G90" s="13"/>
    </row>
    <row r="91" spans="1:7" ht="14.25" customHeight="1" x14ac:dyDescent="0.25">
      <c r="A91" s="29" t="s">
        <v>143</v>
      </c>
      <c r="B91" s="31">
        <f t="shared" ref="B91:B96" si="7">D91+E91</f>
        <v>4</v>
      </c>
      <c r="C91" s="22">
        <f t="shared" ref="C91:C96" si="8">(B91/$B$9)*100</f>
        <v>0.13382402141184344</v>
      </c>
      <c r="D91" s="31">
        <v>2</v>
      </c>
      <c r="E91" s="32">
        <v>2</v>
      </c>
      <c r="G91" s="13"/>
    </row>
    <row r="92" spans="1:7" ht="14.25" customHeight="1" x14ac:dyDescent="0.25">
      <c r="A92" s="29" t="s">
        <v>144</v>
      </c>
      <c r="B92" s="31">
        <f t="shared" si="7"/>
        <v>8</v>
      </c>
      <c r="C92" s="22">
        <f t="shared" si="8"/>
        <v>0.26764804282368687</v>
      </c>
      <c r="D92" s="31">
        <v>6</v>
      </c>
      <c r="E92" s="32">
        <v>2</v>
      </c>
      <c r="G92" s="13"/>
    </row>
    <row r="93" spans="1:7" ht="14.25" customHeight="1" x14ac:dyDescent="0.25">
      <c r="A93" s="29" t="s">
        <v>145</v>
      </c>
      <c r="B93" s="31">
        <f t="shared" si="7"/>
        <v>28</v>
      </c>
      <c r="C93" s="22">
        <f t="shared" si="8"/>
        <v>0.93676814988290402</v>
      </c>
      <c r="D93" s="31">
        <v>17</v>
      </c>
      <c r="E93" s="32">
        <v>11</v>
      </c>
      <c r="G93" s="13"/>
    </row>
    <row r="94" spans="1:7" ht="14.25" customHeight="1" x14ac:dyDescent="0.25">
      <c r="A94" s="29" t="s">
        <v>146</v>
      </c>
      <c r="B94" s="31">
        <f t="shared" si="7"/>
        <v>11</v>
      </c>
      <c r="C94" s="22">
        <f t="shared" si="8"/>
        <v>0.36801605888256944</v>
      </c>
      <c r="D94" s="31">
        <v>4</v>
      </c>
      <c r="E94" s="32">
        <v>7</v>
      </c>
      <c r="G94" s="13"/>
    </row>
    <row r="95" spans="1:7" ht="14.25" customHeight="1" x14ac:dyDescent="0.25">
      <c r="A95" s="29" t="s">
        <v>147</v>
      </c>
      <c r="B95" s="31">
        <f t="shared" si="7"/>
        <v>17</v>
      </c>
      <c r="C95" s="22">
        <f t="shared" si="8"/>
        <v>0.56875209100033464</v>
      </c>
      <c r="D95" s="31">
        <v>1</v>
      </c>
      <c r="E95" s="32">
        <v>16</v>
      </c>
      <c r="G95" s="13"/>
    </row>
    <row r="96" spans="1:7" ht="14.25" customHeight="1" x14ac:dyDescent="0.25">
      <c r="A96" s="29" t="s">
        <v>129</v>
      </c>
      <c r="B96" s="31">
        <f t="shared" si="7"/>
        <v>18</v>
      </c>
      <c r="C96" s="22">
        <f t="shared" si="8"/>
        <v>0.60220809635329542</v>
      </c>
      <c r="D96" s="31">
        <v>7</v>
      </c>
      <c r="E96" s="32">
        <v>11</v>
      </c>
      <c r="G96" s="13"/>
    </row>
    <row r="97" spans="1:7" ht="9.75" customHeight="1" x14ac:dyDescent="0.25">
      <c r="A97" s="40"/>
      <c r="B97" s="36"/>
      <c r="C97" s="36"/>
      <c r="D97" s="36"/>
      <c r="E97" s="37"/>
      <c r="G97" s="13"/>
    </row>
    <row r="98" spans="1:7" ht="14.25" customHeight="1" x14ac:dyDescent="0.25">
      <c r="A98" s="20" t="s">
        <v>51</v>
      </c>
      <c r="B98" s="43">
        <f>SUM(B100:B100)</f>
        <v>20</v>
      </c>
      <c r="C98" s="16">
        <f t="shared" ref="C98" si="9">(B98/$B$9)*100</f>
        <v>0.6691201070592171</v>
      </c>
      <c r="D98" s="43">
        <f>SUM(D100:D100)</f>
        <v>12</v>
      </c>
      <c r="E98" s="44">
        <f>SUM(E100:E100)</f>
        <v>8</v>
      </c>
      <c r="G98" s="13"/>
    </row>
    <row r="99" spans="1:7" ht="6.75" customHeight="1" x14ac:dyDescent="0.25">
      <c r="A99" s="40"/>
      <c r="B99" s="36"/>
      <c r="C99" s="22"/>
      <c r="D99" s="36"/>
      <c r="E99" s="37"/>
      <c r="G99" s="13"/>
    </row>
    <row r="100" spans="1:7" ht="14.25" customHeight="1" x14ac:dyDescent="0.25">
      <c r="A100" s="45" t="s">
        <v>142</v>
      </c>
      <c r="B100" s="31">
        <f>E100+D100</f>
        <v>20</v>
      </c>
      <c r="C100" s="22">
        <f>(B100/$B$9)*100</f>
        <v>0.6691201070592171</v>
      </c>
      <c r="D100" s="46">
        <v>12</v>
      </c>
      <c r="E100" s="47">
        <v>8</v>
      </c>
      <c r="G100" s="13"/>
    </row>
    <row r="101" spans="1:7" ht="9.75" customHeight="1" x14ac:dyDescent="0.25">
      <c r="A101" s="40"/>
      <c r="B101" s="36"/>
      <c r="C101" s="36"/>
      <c r="D101" s="36"/>
      <c r="E101" s="37"/>
      <c r="G101" s="13"/>
    </row>
    <row r="102" spans="1:7" x14ac:dyDescent="0.25">
      <c r="A102" s="24" t="s">
        <v>15</v>
      </c>
      <c r="B102" s="15">
        <f>SUM(B104:B109)</f>
        <v>434</v>
      </c>
      <c r="C102" s="16">
        <f t="shared" ref="C102:C126" si="10">(B102/$B$9)*100</f>
        <v>14.519906323185012</v>
      </c>
      <c r="D102" s="15">
        <f>SUM(D104:D109)</f>
        <v>116</v>
      </c>
      <c r="E102" s="17">
        <f>SUM(E104:E109)</f>
        <v>318</v>
      </c>
      <c r="G102" s="13"/>
    </row>
    <row r="103" spans="1:7" ht="9.75" customHeight="1" x14ac:dyDescent="0.25">
      <c r="A103" s="24"/>
      <c r="B103" s="15"/>
      <c r="C103" s="16"/>
      <c r="D103" s="15"/>
      <c r="E103" s="17"/>
      <c r="G103" s="13"/>
    </row>
    <row r="104" spans="1:7" ht="12.95" customHeight="1" x14ac:dyDescent="0.25">
      <c r="A104" s="10" t="s">
        <v>95</v>
      </c>
      <c r="B104" s="31">
        <f>E104</f>
        <v>7</v>
      </c>
      <c r="C104" s="22">
        <f>(B104/$B$9)*100</f>
        <v>0.23419203747072601</v>
      </c>
      <c r="D104" s="34" t="s">
        <v>33</v>
      </c>
      <c r="E104" s="32">
        <v>7</v>
      </c>
      <c r="G104" s="13"/>
    </row>
    <row r="105" spans="1:7" ht="12.95" customHeight="1" x14ac:dyDescent="0.25">
      <c r="A105" s="10" t="s">
        <v>93</v>
      </c>
      <c r="B105" s="31">
        <f>D105+E105</f>
        <v>194</v>
      </c>
      <c r="C105" s="22">
        <f>(B105/$B$9)*100</f>
        <v>6.4904650384744063</v>
      </c>
      <c r="D105" s="31">
        <v>60</v>
      </c>
      <c r="E105" s="32">
        <v>134</v>
      </c>
      <c r="G105" s="13"/>
    </row>
    <row r="106" spans="1:7" ht="12.95" customHeight="1" x14ac:dyDescent="0.25">
      <c r="A106" s="10" t="s">
        <v>91</v>
      </c>
      <c r="B106" s="31">
        <f>D106+E106</f>
        <v>54</v>
      </c>
      <c r="C106" s="22">
        <f t="shared" si="10"/>
        <v>1.8066242890598863</v>
      </c>
      <c r="D106" s="31">
        <v>5</v>
      </c>
      <c r="E106" s="32">
        <v>49</v>
      </c>
      <c r="G106" s="13"/>
    </row>
    <row r="107" spans="1:7" ht="12.95" customHeight="1" x14ac:dyDescent="0.25">
      <c r="A107" s="10" t="s">
        <v>92</v>
      </c>
      <c r="B107" s="31">
        <f>E107</f>
        <v>19</v>
      </c>
      <c r="C107" s="22">
        <f t="shared" si="10"/>
        <v>0.63566410170625631</v>
      </c>
      <c r="D107" s="34" t="s">
        <v>33</v>
      </c>
      <c r="E107" s="32">
        <v>19</v>
      </c>
      <c r="G107" s="13"/>
    </row>
    <row r="108" spans="1:7" ht="12.95" customHeight="1" x14ac:dyDescent="0.25">
      <c r="A108" s="10" t="s">
        <v>130</v>
      </c>
      <c r="B108" s="31">
        <f>E108+D108</f>
        <v>114</v>
      </c>
      <c r="C108" s="22">
        <f t="shared" si="10"/>
        <v>3.8139846102375379</v>
      </c>
      <c r="D108" s="34">
        <v>41</v>
      </c>
      <c r="E108" s="32">
        <v>73</v>
      </c>
      <c r="G108" s="13"/>
    </row>
    <row r="109" spans="1:7" ht="12.95" customHeight="1" x14ac:dyDescent="0.25">
      <c r="A109" s="10" t="s">
        <v>94</v>
      </c>
      <c r="B109" s="31">
        <f>D109+E109</f>
        <v>46</v>
      </c>
      <c r="C109" s="22">
        <f t="shared" si="10"/>
        <v>1.5389762462361993</v>
      </c>
      <c r="D109" s="31">
        <v>10</v>
      </c>
      <c r="E109" s="32">
        <v>36</v>
      </c>
      <c r="G109" s="13"/>
    </row>
    <row r="110" spans="1:7" ht="6" customHeight="1" x14ac:dyDescent="0.25">
      <c r="A110" s="10"/>
      <c r="B110" s="25"/>
      <c r="C110" s="16"/>
      <c r="D110" s="25"/>
      <c r="E110" s="26"/>
      <c r="G110" s="13"/>
    </row>
    <row r="111" spans="1:7" x14ac:dyDescent="0.25">
      <c r="A111" s="24" t="s">
        <v>10</v>
      </c>
      <c r="B111" s="15">
        <f>SUM(B113:B115)</f>
        <v>27</v>
      </c>
      <c r="C111" s="16">
        <f t="shared" si="10"/>
        <v>0.90331214452994313</v>
      </c>
      <c r="D111" s="15">
        <f>SUM(D113:D115)</f>
        <v>3</v>
      </c>
      <c r="E111" s="17">
        <f>SUM(E113:E115)</f>
        <v>24</v>
      </c>
      <c r="G111" s="13"/>
    </row>
    <row r="112" spans="1:7" ht="6" customHeight="1" x14ac:dyDescent="0.25">
      <c r="A112" s="24"/>
      <c r="B112" s="15"/>
      <c r="C112" s="16"/>
      <c r="D112" s="15"/>
      <c r="E112" s="17"/>
      <c r="G112" s="13"/>
    </row>
    <row r="113" spans="1:7" x14ac:dyDescent="0.25">
      <c r="A113" s="10" t="s">
        <v>62</v>
      </c>
      <c r="B113" s="23">
        <f>E113+D113</f>
        <v>10</v>
      </c>
      <c r="C113" s="22">
        <f t="shared" si="10"/>
        <v>0.33456005352960855</v>
      </c>
      <c r="D113" s="48">
        <v>1</v>
      </c>
      <c r="E113" s="26">
        <v>9</v>
      </c>
      <c r="G113" s="13"/>
    </row>
    <row r="114" spans="1:7" x14ac:dyDescent="0.25">
      <c r="A114" s="10" t="s">
        <v>148</v>
      </c>
      <c r="B114" s="23">
        <f>E114</f>
        <v>1</v>
      </c>
      <c r="C114" s="22">
        <f t="shared" si="10"/>
        <v>3.3456005352960859E-2</v>
      </c>
      <c r="D114" s="48" t="s">
        <v>33</v>
      </c>
      <c r="E114" s="26">
        <v>1</v>
      </c>
      <c r="G114" s="13"/>
    </row>
    <row r="115" spans="1:7" ht="12.95" customHeight="1" x14ac:dyDescent="0.25">
      <c r="A115" s="10" t="s">
        <v>131</v>
      </c>
      <c r="B115" s="31">
        <f t="shared" ref="B115" si="11">D115+E115</f>
        <v>16</v>
      </c>
      <c r="C115" s="22">
        <f t="shared" si="10"/>
        <v>0.53529608564737374</v>
      </c>
      <c r="D115" s="25">
        <v>2</v>
      </c>
      <c r="E115" s="26">
        <v>14</v>
      </c>
      <c r="G115" s="13"/>
    </row>
    <row r="116" spans="1:7" ht="9.75" customHeight="1" x14ac:dyDescent="0.25">
      <c r="A116" s="10"/>
      <c r="B116" s="25"/>
      <c r="C116" s="16"/>
      <c r="D116" s="25"/>
      <c r="E116" s="26"/>
      <c r="G116" s="13"/>
    </row>
    <row r="117" spans="1:7" x14ac:dyDescent="0.25">
      <c r="A117" s="24" t="s">
        <v>16</v>
      </c>
      <c r="B117" s="15">
        <f>SUM(B119:B122)</f>
        <v>28</v>
      </c>
      <c r="C117" s="16">
        <f t="shared" si="10"/>
        <v>0.93676814988290402</v>
      </c>
      <c r="D117" s="15">
        <f>SUM(D119:D122)</f>
        <v>9</v>
      </c>
      <c r="E117" s="17">
        <f>SUM(E119:E122)</f>
        <v>19</v>
      </c>
      <c r="G117" s="13"/>
    </row>
    <row r="118" spans="1:7" ht="6.75" customHeight="1" x14ac:dyDescent="0.25">
      <c r="A118" s="24"/>
      <c r="B118" s="15"/>
      <c r="C118" s="16"/>
      <c r="D118" s="15"/>
      <c r="E118" s="17"/>
      <c r="G118" s="13"/>
    </row>
    <row r="119" spans="1:7" ht="12.95" customHeight="1" x14ac:dyDescent="0.25">
      <c r="A119" s="10" t="s">
        <v>88</v>
      </c>
      <c r="B119" s="23">
        <f>E119+D119</f>
        <v>7</v>
      </c>
      <c r="C119" s="22">
        <f>(B119/$B$9)*100</f>
        <v>0.23419203747072601</v>
      </c>
      <c r="D119" s="48">
        <v>1</v>
      </c>
      <c r="E119" s="49">
        <v>6</v>
      </c>
      <c r="G119" s="13"/>
    </row>
    <row r="120" spans="1:7" ht="12.95" customHeight="1" x14ac:dyDescent="0.25">
      <c r="A120" s="10" t="s">
        <v>89</v>
      </c>
      <c r="B120" s="23">
        <f>E120+D120</f>
        <v>8</v>
      </c>
      <c r="C120" s="22">
        <f>(B120/$B$9)*100</f>
        <v>0.26764804282368687</v>
      </c>
      <c r="D120" s="48">
        <v>1</v>
      </c>
      <c r="E120" s="49">
        <v>7</v>
      </c>
      <c r="G120" s="13"/>
    </row>
    <row r="121" spans="1:7" ht="12.95" customHeight="1" x14ac:dyDescent="0.25">
      <c r="A121" s="30" t="s">
        <v>87</v>
      </c>
      <c r="B121" s="23">
        <f>E121+D121</f>
        <v>10</v>
      </c>
      <c r="C121" s="22">
        <f>(B121/$B$9)*100</f>
        <v>0.33456005352960855</v>
      </c>
      <c r="D121" s="48">
        <v>6</v>
      </c>
      <c r="E121" s="49">
        <v>4</v>
      </c>
      <c r="G121" s="13"/>
    </row>
    <row r="122" spans="1:7" ht="12.95" customHeight="1" x14ac:dyDescent="0.25">
      <c r="A122" s="10" t="s">
        <v>132</v>
      </c>
      <c r="B122" s="23">
        <f>E122+D122</f>
        <v>3</v>
      </c>
      <c r="C122" s="22">
        <f>(B122/$B$9)*100</f>
        <v>0.10036801605888257</v>
      </c>
      <c r="D122" s="48">
        <v>1</v>
      </c>
      <c r="E122" s="49">
        <v>2</v>
      </c>
      <c r="G122" s="13"/>
    </row>
    <row r="123" spans="1:7" ht="8.25" customHeight="1" x14ac:dyDescent="0.25">
      <c r="A123" s="10"/>
      <c r="B123" s="25"/>
      <c r="C123" s="16"/>
      <c r="D123" s="25"/>
      <c r="E123" s="26"/>
      <c r="G123" s="13"/>
    </row>
    <row r="124" spans="1:7" x14ac:dyDescent="0.25">
      <c r="A124" s="24" t="s">
        <v>24</v>
      </c>
      <c r="B124" s="15">
        <f>SUM(B126:B126)</f>
        <v>158</v>
      </c>
      <c r="C124" s="16">
        <f t="shared" si="10"/>
        <v>5.2860488457678159</v>
      </c>
      <c r="D124" s="15">
        <f>SUM(D126:D126)</f>
        <v>60</v>
      </c>
      <c r="E124" s="17">
        <f>SUM(E126:E126)</f>
        <v>98</v>
      </c>
      <c r="G124" s="13"/>
    </row>
    <row r="125" spans="1:7" ht="8.25" customHeight="1" x14ac:dyDescent="0.25">
      <c r="A125" s="28"/>
      <c r="B125" s="15"/>
      <c r="C125" s="16"/>
      <c r="D125" s="15"/>
      <c r="E125" s="17"/>
      <c r="G125" s="13"/>
    </row>
    <row r="126" spans="1:7" ht="12" customHeight="1" x14ac:dyDescent="0.25">
      <c r="A126" s="21" t="s">
        <v>63</v>
      </c>
      <c r="B126" s="31">
        <f>D126+E126</f>
        <v>158</v>
      </c>
      <c r="C126" s="22">
        <f t="shared" si="10"/>
        <v>5.2860488457678159</v>
      </c>
      <c r="D126" s="31">
        <v>60</v>
      </c>
      <c r="E126" s="32">
        <v>98</v>
      </c>
      <c r="G126" s="13"/>
    </row>
    <row r="127" spans="1:7" ht="12" customHeight="1" x14ac:dyDescent="0.25">
      <c r="A127" s="21"/>
      <c r="B127" s="31"/>
      <c r="C127" s="16"/>
      <c r="D127" s="31"/>
      <c r="E127" s="32"/>
      <c r="G127" s="13"/>
    </row>
    <row r="128" spans="1:7" x14ac:dyDescent="0.25">
      <c r="A128" s="24" t="s">
        <v>17</v>
      </c>
      <c r="B128" s="15">
        <f>SUM(B130:B133)</f>
        <v>55</v>
      </c>
      <c r="C128" s="16">
        <f t="shared" ref="C128:C133" si="12">(B128/$B$9)*100</f>
        <v>1.8400802944128472</v>
      </c>
      <c r="D128" s="15">
        <f>SUM(D130:D133)</f>
        <v>22</v>
      </c>
      <c r="E128" s="17">
        <f>SUM(E130:E133)</f>
        <v>33</v>
      </c>
      <c r="G128" s="13"/>
    </row>
    <row r="129" spans="1:7" ht="9.75" customHeight="1" x14ac:dyDescent="0.25">
      <c r="A129" s="24"/>
      <c r="B129" s="15"/>
      <c r="C129" s="16"/>
      <c r="D129" s="15"/>
      <c r="E129" s="17"/>
      <c r="G129" s="13"/>
    </row>
    <row r="130" spans="1:7" ht="15" customHeight="1" x14ac:dyDescent="0.25">
      <c r="A130" s="50" t="s">
        <v>78</v>
      </c>
      <c r="B130" s="31">
        <f>D130+E130</f>
        <v>5</v>
      </c>
      <c r="C130" s="22">
        <f t="shared" si="12"/>
        <v>0.16728002676480427</v>
      </c>
      <c r="D130" s="25">
        <v>2</v>
      </c>
      <c r="E130" s="26">
        <v>3</v>
      </c>
      <c r="G130" s="13"/>
    </row>
    <row r="131" spans="1:7" ht="30.75" customHeight="1" x14ac:dyDescent="0.25">
      <c r="A131" s="51" t="s">
        <v>153</v>
      </c>
      <c r="B131" s="31">
        <f>D131+E131</f>
        <v>12</v>
      </c>
      <c r="C131" s="22">
        <f t="shared" si="12"/>
        <v>0.40147206423553028</v>
      </c>
      <c r="D131" s="25">
        <v>6</v>
      </c>
      <c r="E131" s="26">
        <v>6</v>
      </c>
      <c r="G131" s="13"/>
    </row>
    <row r="132" spans="1:7" ht="15.75" customHeight="1" x14ac:dyDescent="0.25">
      <c r="A132" s="51" t="s">
        <v>76</v>
      </c>
      <c r="B132" s="23">
        <f>E132+D132</f>
        <v>6</v>
      </c>
      <c r="C132" s="22">
        <f t="shared" si="12"/>
        <v>0.20073603211776514</v>
      </c>
      <c r="D132" s="48">
        <v>1</v>
      </c>
      <c r="E132" s="26">
        <v>5</v>
      </c>
      <c r="G132" s="13"/>
    </row>
    <row r="133" spans="1:7" ht="30" customHeight="1" x14ac:dyDescent="0.25">
      <c r="A133" s="52" t="s">
        <v>77</v>
      </c>
      <c r="B133" s="31">
        <f>D133+E133</f>
        <v>32</v>
      </c>
      <c r="C133" s="22">
        <f t="shared" si="12"/>
        <v>1.0705921712947475</v>
      </c>
      <c r="D133" s="31">
        <v>13</v>
      </c>
      <c r="E133" s="32">
        <v>19</v>
      </c>
      <c r="G133" s="13"/>
    </row>
    <row r="134" spans="1:7" ht="9.75" customHeight="1" x14ac:dyDescent="0.25">
      <c r="B134" s="31"/>
      <c r="C134" s="16"/>
      <c r="D134" s="31"/>
      <c r="E134" s="32"/>
      <c r="G134" s="13"/>
    </row>
    <row r="135" spans="1:7" x14ac:dyDescent="0.25">
      <c r="A135" s="27" t="s">
        <v>21</v>
      </c>
      <c r="B135" s="41">
        <f>SUM(B137:B137)</f>
        <v>14</v>
      </c>
      <c r="C135" s="16">
        <f t="shared" ref="C135:C137" si="13">(B135/$B$9)*100</f>
        <v>0.46838407494145201</v>
      </c>
      <c r="D135" s="41">
        <f>SUM(D137:D137)</f>
        <v>3</v>
      </c>
      <c r="E135" s="42">
        <f>SUM(E137:E137)</f>
        <v>11</v>
      </c>
      <c r="G135" s="13"/>
    </row>
    <row r="136" spans="1:7" ht="9.75" customHeight="1" x14ac:dyDescent="0.25">
      <c r="A136" s="27"/>
      <c r="B136" s="41"/>
      <c r="C136" s="16"/>
      <c r="D136" s="41"/>
      <c r="E136" s="42"/>
      <c r="G136" s="13"/>
    </row>
    <row r="137" spans="1:7" ht="12.95" customHeight="1" x14ac:dyDescent="0.25">
      <c r="A137" s="9" t="s">
        <v>99</v>
      </c>
      <c r="B137" s="31">
        <f>E137+D137</f>
        <v>14</v>
      </c>
      <c r="C137" s="22">
        <f t="shared" si="13"/>
        <v>0.46838407494145201</v>
      </c>
      <c r="D137" s="34">
        <v>3</v>
      </c>
      <c r="E137" s="32">
        <v>11</v>
      </c>
      <c r="G137" s="13"/>
    </row>
    <row r="138" spans="1:7" ht="12.95" customHeight="1" x14ac:dyDescent="0.25">
      <c r="C138" s="69"/>
      <c r="D138" s="75"/>
      <c r="G138" s="13"/>
    </row>
    <row r="139" spans="1:7" ht="18" customHeight="1" x14ac:dyDescent="0.25">
      <c r="A139" s="95" t="s">
        <v>49</v>
      </c>
      <c r="B139" s="95"/>
      <c r="C139" s="95"/>
      <c r="D139" s="95"/>
      <c r="E139" s="95"/>
      <c r="G139" s="13"/>
    </row>
    <row r="140" spans="1:7" ht="18" customHeight="1" x14ac:dyDescent="0.25">
      <c r="A140" s="95" t="s">
        <v>0</v>
      </c>
      <c r="B140" s="95"/>
      <c r="C140" s="95"/>
      <c r="D140" s="95"/>
      <c r="E140" s="95"/>
      <c r="G140" s="13"/>
    </row>
    <row r="141" spans="1:7" ht="18" customHeight="1" x14ac:dyDescent="0.25">
      <c r="A141" s="95" t="s">
        <v>137</v>
      </c>
      <c r="B141" s="95"/>
      <c r="C141" s="95"/>
      <c r="D141" s="95"/>
      <c r="E141" s="95"/>
      <c r="G141" s="13"/>
    </row>
    <row r="142" spans="1:7" ht="18" customHeight="1" x14ac:dyDescent="0.25">
      <c r="A142" s="95" t="s">
        <v>31</v>
      </c>
      <c r="B142" s="95"/>
      <c r="C142" s="95"/>
      <c r="D142" s="95"/>
      <c r="E142" s="95"/>
      <c r="G142" s="13"/>
    </row>
    <row r="143" spans="1:7" ht="18" customHeight="1" thickBot="1" x14ac:dyDescent="0.3">
      <c r="A143" s="94"/>
      <c r="B143" s="94"/>
      <c r="C143" s="94"/>
      <c r="D143" s="94"/>
      <c r="E143" s="94"/>
      <c r="G143" s="13"/>
    </row>
    <row r="144" spans="1:7" ht="18" customHeight="1" thickTop="1" x14ac:dyDescent="0.25">
      <c r="A144" s="98" t="s">
        <v>2</v>
      </c>
      <c r="B144" s="100" t="s">
        <v>3</v>
      </c>
      <c r="C144" s="100" t="s">
        <v>4</v>
      </c>
      <c r="D144" s="96" t="s">
        <v>1</v>
      </c>
      <c r="E144" s="97"/>
      <c r="G144" s="13"/>
    </row>
    <row r="145" spans="1:8" ht="18" customHeight="1" x14ac:dyDescent="0.25">
      <c r="A145" s="98"/>
      <c r="B145" s="100"/>
      <c r="C145" s="100"/>
      <c r="D145" s="102" t="s">
        <v>5</v>
      </c>
      <c r="E145" s="103" t="s">
        <v>6</v>
      </c>
      <c r="G145" s="13"/>
    </row>
    <row r="146" spans="1:8" ht="18" customHeight="1" x14ac:dyDescent="0.25">
      <c r="A146" s="99"/>
      <c r="B146" s="101"/>
      <c r="C146" s="101"/>
      <c r="D146" s="101"/>
      <c r="E146" s="96"/>
      <c r="G146" s="13"/>
    </row>
    <row r="147" spans="1:8" ht="11.25" customHeight="1" x14ac:dyDescent="0.25">
      <c r="B147" s="31"/>
      <c r="C147" s="16"/>
      <c r="D147" s="31"/>
      <c r="E147" s="32"/>
      <c r="G147" s="13"/>
    </row>
    <row r="148" spans="1:8" x14ac:dyDescent="0.25">
      <c r="A148" s="24" t="s">
        <v>18</v>
      </c>
      <c r="B148" s="15">
        <f>SUM(B150:B156)</f>
        <v>134</v>
      </c>
      <c r="C148" s="16">
        <f t="shared" ref="C148" si="14">(B148/$B$9)*100</f>
        <v>4.4831047172967553</v>
      </c>
      <c r="D148" s="15">
        <f>SUM(D150:D156)</f>
        <v>40</v>
      </c>
      <c r="E148" s="17">
        <f>SUM(E150:E156)</f>
        <v>94</v>
      </c>
      <c r="G148" s="13"/>
      <c r="H148" s="13"/>
    </row>
    <row r="149" spans="1:8" ht="3.75" customHeight="1" x14ac:dyDescent="0.25">
      <c r="A149" s="28"/>
      <c r="B149" s="15"/>
      <c r="C149" s="16"/>
      <c r="D149" s="15"/>
      <c r="E149" s="17"/>
      <c r="G149" s="13"/>
    </row>
    <row r="150" spans="1:8" ht="15.75" customHeight="1" x14ac:dyDescent="0.25">
      <c r="A150" s="29" t="s">
        <v>65</v>
      </c>
      <c r="B150" s="31">
        <f>D150+E150</f>
        <v>9</v>
      </c>
      <c r="C150" s="22">
        <f t="shared" ref="C150:C160" si="15">(B150/$B$9)*100</f>
        <v>0.30110404817664771</v>
      </c>
      <c r="D150" s="25">
        <v>7</v>
      </c>
      <c r="E150" s="26">
        <v>2</v>
      </c>
      <c r="G150" s="13"/>
    </row>
    <row r="151" spans="1:8" ht="15.75" customHeight="1" x14ac:dyDescent="0.25">
      <c r="A151" s="30" t="s">
        <v>68</v>
      </c>
      <c r="B151" s="31">
        <f>D151+E151</f>
        <v>12</v>
      </c>
      <c r="C151" s="22">
        <f t="shared" si="15"/>
        <v>0.40147206423553028</v>
      </c>
      <c r="D151" s="25">
        <v>2</v>
      </c>
      <c r="E151" s="26">
        <v>10</v>
      </c>
      <c r="G151" s="13"/>
    </row>
    <row r="152" spans="1:8" ht="15" customHeight="1" x14ac:dyDescent="0.25">
      <c r="A152" s="10" t="s">
        <v>70</v>
      </c>
      <c r="B152" s="31">
        <f>E152+D152</f>
        <v>58</v>
      </c>
      <c r="C152" s="22">
        <f t="shared" si="15"/>
        <v>1.9404483104717298</v>
      </c>
      <c r="D152" s="34">
        <v>14</v>
      </c>
      <c r="E152" s="32">
        <v>44</v>
      </c>
      <c r="G152" s="13"/>
    </row>
    <row r="153" spans="1:8" ht="15" customHeight="1" x14ac:dyDescent="0.25">
      <c r="A153" s="10" t="s">
        <v>71</v>
      </c>
      <c r="B153" s="31">
        <f>E153+D153</f>
        <v>20</v>
      </c>
      <c r="C153" s="22">
        <f t="shared" si="15"/>
        <v>0.6691201070592171</v>
      </c>
      <c r="D153" s="46">
        <v>4</v>
      </c>
      <c r="E153" s="47">
        <v>16</v>
      </c>
      <c r="G153" s="13"/>
    </row>
    <row r="154" spans="1:8" ht="15" customHeight="1" x14ac:dyDescent="0.25">
      <c r="A154" s="29" t="s">
        <v>69</v>
      </c>
      <c r="B154" s="31">
        <f>E154+D154</f>
        <v>18</v>
      </c>
      <c r="C154" s="22">
        <f t="shared" si="15"/>
        <v>0.60220809635329542</v>
      </c>
      <c r="D154" s="46">
        <v>11</v>
      </c>
      <c r="E154" s="47">
        <v>7</v>
      </c>
      <c r="G154" s="13"/>
    </row>
    <row r="155" spans="1:8" ht="15" customHeight="1" x14ac:dyDescent="0.25">
      <c r="A155" s="29" t="s">
        <v>66</v>
      </c>
      <c r="B155" s="31">
        <f>E155</f>
        <v>8</v>
      </c>
      <c r="C155" s="22">
        <f t="shared" si="15"/>
        <v>0.26764804282368687</v>
      </c>
      <c r="D155" s="34" t="s">
        <v>33</v>
      </c>
      <c r="E155" s="32">
        <v>8</v>
      </c>
      <c r="G155" s="13"/>
    </row>
    <row r="156" spans="1:8" ht="26.25" customHeight="1" x14ac:dyDescent="0.25">
      <c r="A156" s="53" t="s">
        <v>67</v>
      </c>
      <c r="B156" s="31">
        <f>E156+D156</f>
        <v>9</v>
      </c>
      <c r="C156" s="22">
        <f t="shared" si="15"/>
        <v>0.30110404817664771</v>
      </c>
      <c r="D156" s="34">
        <v>2</v>
      </c>
      <c r="E156" s="32">
        <v>7</v>
      </c>
      <c r="G156" s="13"/>
    </row>
    <row r="157" spans="1:8" ht="12.75" customHeight="1" x14ac:dyDescent="0.25">
      <c r="A157" s="53"/>
      <c r="B157" s="31"/>
      <c r="C157" s="22"/>
      <c r="D157" s="34"/>
      <c r="E157" s="32"/>
      <c r="G157" s="13"/>
    </row>
    <row r="158" spans="1:8" ht="12.75" customHeight="1" x14ac:dyDescent="0.25">
      <c r="A158" s="28" t="s">
        <v>37</v>
      </c>
      <c r="B158" s="41">
        <f>B160</f>
        <v>16</v>
      </c>
      <c r="C158" s="16">
        <f t="shared" si="15"/>
        <v>0.53529608564737374</v>
      </c>
      <c r="D158" s="41">
        <f>D160</f>
        <v>13</v>
      </c>
      <c r="E158" s="42">
        <f>E160</f>
        <v>3</v>
      </c>
      <c r="G158" s="13"/>
    </row>
    <row r="159" spans="1:8" ht="9.75" customHeight="1" x14ac:dyDescent="0.25">
      <c r="A159" s="28"/>
      <c r="B159" s="31"/>
      <c r="C159" s="22"/>
      <c r="D159" s="34"/>
      <c r="E159" s="32"/>
      <c r="G159" s="13"/>
    </row>
    <row r="160" spans="1:8" ht="12.75" customHeight="1" x14ac:dyDescent="0.25">
      <c r="A160" s="53" t="s">
        <v>154</v>
      </c>
      <c r="B160" s="31">
        <f>D160+E160</f>
        <v>16</v>
      </c>
      <c r="C160" s="22">
        <f t="shared" si="15"/>
        <v>0.53529608564737374</v>
      </c>
      <c r="D160" s="34">
        <v>13</v>
      </c>
      <c r="E160" s="32">
        <v>3</v>
      </c>
      <c r="G160" s="13"/>
    </row>
    <row r="161" spans="1:7" ht="9.75" customHeight="1" x14ac:dyDescent="0.25">
      <c r="A161" s="40"/>
      <c r="B161" s="36"/>
      <c r="C161" s="36"/>
      <c r="D161" s="36"/>
      <c r="E161" s="37"/>
      <c r="G161" s="13"/>
    </row>
    <row r="162" spans="1:7" x14ac:dyDescent="0.25">
      <c r="A162" s="28" t="s">
        <v>43</v>
      </c>
      <c r="B162" s="41">
        <f>SUM(B164:B165)</f>
        <v>28</v>
      </c>
      <c r="C162" s="16">
        <f t="shared" ref="C162:C177" si="16">(B162/$B$9)*100</f>
        <v>0.93676814988290402</v>
      </c>
      <c r="D162" s="41">
        <f>SUM(D164:D165)</f>
        <v>7</v>
      </c>
      <c r="E162" s="42">
        <f>SUM(E164:E165)</f>
        <v>21</v>
      </c>
      <c r="G162" s="13"/>
    </row>
    <row r="163" spans="1:7" ht="6" customHeight="1" x14ac:dyDescent="0.25">
      <c r="A163" s="28"/>
      <c r="B163" s="41"/>
      <c r="C163" s="16"/>
      <c r="D163" s="41"/>
      <c r="E163" s="42"/>
      <c r="G163" s="13"/>
    </row>
    <row r="164" spans="1:7" ht="13.5" customHeight="1" x14ac:dyDescent="0.25">
      <c r="A164" s="29" t="s">
        <v>105</v>
      </c>
      <c r="B164" s="31">
        <f>D164+E164</f>
        <v>20</v>
      </c>
      <c r="C164" s="22">
        <f>(B164/$B$9)*100</f>
        <v>0.6691201070592171</v>
      </c>
      <c r="D164" s="31">
        <v>7</v>
      </c>
      <c r="E164" s="32">
        <v>13</v>
      </c>
      <c r="G164" s="13"/>
    </row>
    <row r="165" spans="1:7" ht="15" customHeight="1" x14ac:dyDescent="0.25">
      <c r="A165" s="33" t="s">
        <v>104</v>
      </c>
      <c r="B165" s="31">
        <f>E165</f>
        <v>8</v>
      </c>
      <c r="C165" s="22">
        <f t="shared" si="16"/>
        <v>0.26764804282368687</v>
      </c>
      <c r="D165" s="54" t="s">
        <v>33</v>
      </c>
      <c r="E165" s="32">
        <v>8</v>
      </c>
      <c r="G165" s="13"/>
    </row>
    <row r="166" spans="1:7" ht="9.75" customHeight="1" x14ac:dyDescent="0.25">
      <c r="A166" s="29"/>
      <c r="B166" s="31"/>
      <c r="C166" s="22"/>
      <c r="D166" s="31"/>
      <c r="E166" s="32"/>
      <c r="G166" s="13"/>
    </row>
    <row r="167" spans="1:7" ht="15" customHeight="1" x14ac:dyDescent="0.25">
      <c r="A167" s="24" t="s">
        <v>44</v>
      </c>
      <c r="B167" s="41">
        <f>B169</f>
        <v>14</v>
      </c>
      <c r="C167" s="16">
        <f t="shared" si="16"/>
        <v>0.46838407494145201</v>
      </c>
      <c r="D167" s="41">
        <f t="shared" ref="D167:E167" si="17">D169</f>
        <v>5</v>
      </c>
      <c r="E167" s="42">
        <f t="shared" si="17"/>
        <v>9</v>
      </c>
      <c r="G167" s="13"/>
    </row>
    <row r="168" spans="1:7" ht="10.5" customHeight="1" x14ac:dyDescent="0.25">
      <c r="A168" s="28"/>
      <c r="B168" s="41"/>
      <c r="C168" s="16"/>
      <c r="D168" s="41"/>
      <c r="E168" s="42"/>
      <c r="G168" s="13"/>
    </row>
    <row r="169" spans="1:7" ht="15" customHeight="1" x14ac:dyDescent="0.25">
      <c r="A169" s="29" t="s">
        <v>100</v>
      </c>
      <c r="B169" s="31">
        <f>D169+E169</f>
        <v>14</v>
      </c>
      <c r="C169" s="22">
        <f t="shared" si="16"/>
        <v>0.46838407494145201</v>
      </c>
      <c r="D169" s="31">
        <v>5</v>
      </c>
      <c r="E169" s="32">
        <v>9</v>
      </c>
      <c r="G169" s="13"/>
    </row>
    <row r="170" spans="1:7" ht="10.5" customHeight="1" x14ac:dyDescent="0.25">
      <c r="A170" s="29"/>
      <c r="B170" s="31"/>
      <c r="C170" s="22"/>
      <c r="D170" s="31"/>
      <c r="E170" s="32"/>
      <c r="G170" s="13"/>
    </row>
    <row r="171" spans="1:7" ht="15" customHeight="1" x14ac:dyDescent="0.25">
      <c r="A171" s="24" t="s">
        <v>155</v>
      </c>
      <c r="B171" s="41">
        <f>B173</f>
        <v>14</v>
      </c>
      <c r="C171" s="16">
        <f t="shared" si="16"/>
        <v>0.46838407494145201</v>
      </c>
      <c r="D171" s="41">
        <f>D173</f>
        <v>5</v>
      </c>
      <c r="E171" s="42">
        <f>E173</f>
        <v>9</v>
      </c>
      <c r="G171" s="13"/>
    </row>
    <row r="172" spans="1:7" ht="10.5" customHeight="1" x14ac:dyDescent="0.25">
      <c r="A172" s="28"/>
      <c r="B172" s="31"/>
      <c r="C172" s="22"/>
      <c r="D172" s="31"/>
      <c r="E172" s="32"/>
      <c r="G172" s="13"/>
    </row>
    <row r="173" spans="1:7" ht="15" customHeight="1" x14ac:dyDescent="0.25">
      <c r="A173" s="29" t="s">
        <v>156</v>
      </c>
      <c r="B173" s="31">
        <f>D173+E173</f>
        <v>14</v>
      </c>
      <c r="C173" s="22">
        <f t="shared" si="16"/>
        <v>0.46838407494145201</v>
      </c>
      <c r="D173" s="31">
        <v>5</v>
      </c>
      <c r="E173" s="32">
        <v>9</v>
      </c>
      <c r="G173" s="13"/>
    </row>
    <row r="174" spans="1:7" ht="10.5" customHeight="1" x14ac:dyDescent="0.25">
      <c r="A174" s="29"/>
      <c r="B174" s="31"/>
      <c r="C174" s="16"/>
      <c r="D174" s="31"/>
      <c r="E174" s="32"/>
      <c r="G174" s="13"/>
    </row>
    <row r="175" spans="1:7" ht="15" customHeight="1" x14ac:dyDescent="0.25">
      <c r="A175" s="24" t="s">
        <v>50</v>
      </c>
      <c r="B175" s="41">
        <f>B177</f>
        <v>15</v>
      </c>
      <c r="C175" s="16">
        <f t="shared" si="16"/>
        <v>0.50184008029441285</v>
      </c>
      <c r="D175" s="41">
        <f>D177</f>
        <v>9</v>
      </c>
      <c r="E175" s="42">
        <f>E177</f>
        <v>6</v>
      </c>
      <c r="G175" s="13"/>
    </row>
    <row r="176" spans="1:7" ht="10.5" customHeight="1" x14ac:dyDescent="0.25">
      <c r="A176" s="28"/>
      <c r="B176" s="41"/>
      <c r="C176" s="16"/>
      <c r="D176" s="41"/>
      <c r="E176" s="42"/>
      <c r="G176" s="13"/>
    </row>
    <row r="177" spans="1:7" ht="12.75" customHeight="1" x14ac:dyDescent="0.25">
      <c r="A177" s="29" t="s">
        <v>101</v>
      </c>
      <c r="B177" s="31">
        <f>D177+E177</f>
        <v>15</v>
      </c>
      <c r="C177" s="22">
        <f t="shared" si="16"/>
        <v>0.50184008029441285</v>
      </c>
      <c r="D177" s="31">
        <v>9</v>
      </c>
      <c r="E177" s="32">
        <v>6</v>
      </c>
      <c r="G177" s="13"/>
    </row>
    <row r="178" spans="1:7" ht="10.5" customHeight="1" x14ac:dyDescent="0.25">
      <c r="A178" s="29"/>
      <c r="B178" s="31"/>
      <c r="C178" s="16"/>
      <c r="D178" s="31"/>
      <c r="E178" s="32"/>
      <c r="G178" s="13"/>
    </row>
    <row r="179" spans="1:7" ht="15.75" customHeight="1" x14ac:dyDescent="0.25">
      <c r="A179" s="24" t="s">
        <v>34</v>
      </c>
      <c r="B179" s="55">
        <f>SUM(B181:B188)</f>
        <v>105</v>
      </c>
      <c r="C179" s="16">
        <f t="shared" ref="C179" si="18">(B179/$B$9)*100</f>
        <v>3.5128805620608898</v>
      </c>
      <c r="D179" s="55">
        <f>SUM(D181:D188)</f>
        <v>36</v>
      </c>
      <c r="E179" s="56">
        <f>SUM(E181:E188)</f>
        <v>69</v>
      </c>
      <c r="G179" s="13"/>
    </row>
    <row r="180" spans="1:7" ht="10.5" customHeight="1" x14ac:dyDescent="0.25">
      <c r="A180" s="28"/>
      <c r="B180" s="55"/>
      <c r="C180" s="16"/>
      <c r="D180" s="55"/>
      <c r="E180" s="56"/>
      <c r="G180" s="13"/>
    </row>
    <row r="181" spans="1:7" ht="12.75" customHeight="1" x14ac:dyDescent="0.25">
      <c r="A181" s="57" t="s">
        <v>73</v>
      </c>
      <c r="B181" s="31">
        <f>E181+D181</f>
        <v>26</v>
      </c>
      <c r="C181" s="22">
        <f>(B181/$B$9)*100</f>
        <v>0.86985613917698223</v>
      </c>
      <c r="D181" s="58">
        <v>10</v>
      </c>
      <c r="E181" s="12">
        <v>16</v>
      </c>
      <c r="G181" s="13"/>
    </row>
    <row r="182" spans="1:7" ht="15" customHeight="1" x14ac:dyDescent="0.25">
      <c r="A182" s="57" t="s">
        <v>72</v>
      </c>
      <c r="B182" s="55"/>
      <c r="C182" s="16"/>
      <c r="D182" s="55"/>
      <c r="E182" s="56"/>
      <c r="G182" s="13"/>
    </row>
    <row r="183" spans="1:7" ht="15" customHeight="1" x14ac:dyDescent="0.25">
      <c r="A183" s="57" t="s">
        <v>74</v>
      </c>
      <c r="B183" s="31">
        <f>D183+E183</f>
        <v>7</v>
      </c>
      <c r="C183" s="22">
        <f t="shared" ref="C183:C188" si="19">(B183/$B$9)*100</f>
        <v>0.23419203747072601</v>
      </c>
      <c r="D183" s="11">
        <v>2</v>
      </c>
      <c r="E183" s="59">
        <v>5</v>
      </c>
      <c r="G183" s="13"/>
    </row>
    <row r="184" spans="1:7" ht="15" customHeight="1" x14ac:dyDescent="0.25">
      <c r="A184" s="57" t="s">
        <v>151</v>
      </c>
      <c r="B184" s="31">
        <f>D184+E184</f>
        <v>5</v>
      </c>
      <c r="C184" s="22">
        <f t="shared" si="19"/>
        <v>0.16728002676480427</v>
      </c>
      <c r="D184" s="11">
        <v>3</v>
      </c>
      <c r="E184" s="59">
        <v>2</v>
      </c>
      <c r="G184" s="13"/>
    </row>
    <row r="185" spans="1:7" ht="15" customHeight="1" x14ac:dyDescent="0.25">
      <c r="A185" s="29" t="s">
        <v>48</v>
      </c>
      <c r="B185" s="31">
        <f>E185+D185</f>
        <v>11</v>
      </c>
      <c r="C185" s="22">
        <f t="shared" si="19"/>
        <v>0.36801605888256944</v>
      </c>
      <c r="D185" s="58">
        <v>5</v>
      </c>
      <c r="E185" s="12">
        <v>6</v>
      </c>
      <c r="G185" s="13"/>
    </row>
    <row r="186" spans="1:7" ht="15" customHeight="1" x14ac:dyDescent="0.25">
      <c r="A186" s="29" t="s">
        <v>47</v>
      </c>
      <c r="B186" s="31">
        <f>E186+D186</f>
        <v>7</v>
      </c>
      <c r="C186" s="22">
        <f>(B186/$B$9)*100</f>
        <v>0.23419203747072601</v>
      </c>
      <c r="D186" s="58">
        <v>4</v>
      </c>
      <c r="E186" s="59">
        <v>3</v>
      </c>
      <c r="G186" s="13"/>
    </row>
    <row r="187" spans="1:7" ht="15" customHeight="1" x14ac:dyDescent="0.25">
      <c r="A187" s="30" t="s">
        <v>75</v>
      </c>
      <c r="B187" s="31">
        <f>E187+D187</f>
        <v>11</v>
      </c>
      <c r="C187" s="22">
        <f t="shared" si="19"/>
        <v>0.36801605888256944</v>
      </c>
      <c r="D187" s="58">
        <v>5</v>
      </c>
      <c r="E187" s="12">
        <v>6</v>
      </c>
      <c r="G187" s="13"/>
    </row>
    <row r="188" spans="1:7" ht="15" customHeight="1" x14ac:dyDescent="0.25">
      <c r="A188" s="57" t="s">
        <v>152</v>
      </c>
      <c r="B188" s="31">
        <f>E188+D188</f>
        <v>38</v>
      </c>
      <c r="C188" s="22">
        <f t="shared" si="19"/>
        <v>1.2713282034125126</v>
      </c>
      <c r="D188" s="58">
        <v>7</v>
      </c>
      <c r="E188" s="12">
        <v>31</v>
      </c>
      <c r="G188" s="13"/>
    </row>
    <row r="189" spans="1:7" ht="10.5" customHeight="1" x14ac:dyDescent="0.25">
      <c r="A189" s="29"/>
      <c r="B189" s="11"/>
      <c r="C189" s="11"/>
      <c r="D189" s="11"/>
      <c r="E189" s="12"/>
      <c r="G189" s="13"/>
    </row>
    <row r="190" spans="1:7" x14ac:dyDescent="0.25">
      <c r="A190" s="24" t="s">
        <v>19</v>
      </c>
      <c r="B190" s="15">
        <f>SUM(B192:B195)</f>
        <v>53</v>
      </c>
      <c r="C190" s="16">
        <f t="shared" ref="C190:C232" si="20">(B190/$B$9)*100</f>
        <v>1.7731682837069254</v>
      </c>
      <c r="D190" s="15">
        <f>SUM(D192:D195)</f>
        <v>8</v>
      </c>
      <c r="E190" s="17">
        <f>SUM(E192:E195)</f>
        <v>45</v>
      </c>
      <c r="G190" s="13"/>
    </row>
    <row r="191" spans="1:7" ht="10.5" customHeight="1" x14ac:dyDescent="0.25">
      <c r="A191" s="24"/>
      <c r="B191" s="15"/>
      <c r="C191" s="16"/>
      <c r="D191" s="15"/>
      <c r="E191" s="17"/>
      <c r="G191" s="13"/>
    </row>
    <row r="192" spans="1:7" ht="15" customHeight="1" x14ac:dyDescent="0.25">
      <c r="A192" s="10" t="s">
        <v>102</v>
      </c>
      <c r="B192" s="31">
        <f>E192+D192</f>
        <v>15</v>
      </c>
      <c r="C192" s="22">
        <f t="shared" si="20"/>
        <v>0.50184008029441285</v>
      </c>
      <c r="D192" s="25">
        <v>2</v>
      </c>
      <c r="E192" s="26">
        <v>13</v>
      </c>
      <c r="G192" s="13"/>
    </row>
    <row r="193" spans="1:7" ht="15" customHeight="1" x14ac:dyDescent="0.25">
      <c r="A193" s="10" t="s">
        <v>103</v>
      </c>
      <c r="B193" s="31">
        <f>E193+D193</f>
        <v>8</v>
      </c>
      <c r="C193" s="22">
        <f t="shared" si="20"/>
        <v>0.26764804282368687</v>
      </c>
      <c r="D193" s="25">
        <v>1</v>
      </c>
      <c r="E193" s="26">
        <v>7</v>
      </c>
      <c r="G193" s="13"/>
    </row>
    <row r="194" spans="1:7" ht="15" customHeight="1" x14ac:dyDescent="0.25">
      <c r="A194" s="10" t="s">
        <v>133</v>
      </c>
      <c r="B194" s="31">
        <f>E194+D194</f>
        <v>24</v>
      </c>
      <c r="C194" s="22">
        <f>(B194/$B$9)*100</f>
        <v>0.80294412847106056</v>
      </c>
      <c r="D194" s="34">
        <v>3</v>
      </c>
      <c r="E194" s="32">
        <v>21</v>
      </c>
      <c r="G194" s="13"/>
    </row>
    <row r="195" spans="1:7" ht="15" customHeight="1" x14ac:dyDescent="0.25">
      <c r="A195" s="10" t="s">
        <v>134</v>
      </c>
      <c r="B195" s="31">
        <f>E195+D195</f>
        <v>6</v>
      </c>
      <c r="C195" s="22">
        <f>(B195/$B$9)*100</f>
        <v>0.20073603211776514</v>
      </c>
      <c r="D195" s="25">
        <v>2</v>
      </c>
      <c r="E195" s="26">
        <v>4</v>
      </c>
      <c r="G195" s="13"/>
    </row>
    <row r="196" spans="1:7" ht="9.75" customHeight="1" x14ac:dyDescent="0.25">
      <c r="A196" s="10"/>
      <c r="B196" s="25"/>
      <c r="C196" s="22"/>
      <c r="D196" s="25"/>
      <c r="E196" s="26"/>
      <c r="G196" s="13"/>
    </row>
    <row r="197" spans="1:7" ht="14.25" customHeight="1" x14ac:dyDescent="0.25">
      <c r="A197" s="24" t="s">
        <v>149</v>
      </c>
      <c r="B197" s="15">
        <f>B199</f>
        <v>14</v>
      </c>
      <c r="C197" s="16">
        <f t="shared" ref="C197:C199" si="21">(B197/$B$9)*100</f>
        <v>0.46838407494145201</v>
      </c>
      <c r="D197" s="15">
        <f>D199</f>
        <v>5</v>
      </c>
      <c r="E197" s="17">
        <f>E199</f>
        <v>9</v>
      </c>
      <c r="G197" s="13"/>
    </row>
    <row r="198" spans="1:7" ht="10.5" customHeight="1" x14ac:dyDescent="0.25">
      <c r="A198" s="24"/>
      <c r="B198" s="15"/>
      <c r="C198" s="16"/>
      <c r="D198" s="15"/>
      <c r="E198" s="17"/>
      <c r="G198" s="13"/>
    </row>
    <row r="199" spans="1:7" ht="15" customHeight="1" x14ac:dyDescent="0.25">
      <c r="A199" s="10" t="s">
        <v>150</v>
      </c>
      <c r="B199" s="25">
        <f>D199+E199</f>
        <v>14</v>
      </c>
      <c r="C199" s="22">
        <f t="shared" si="21"/>
        <v>0.46838407494145201</v>
      </c>
      <c r="D199" s="25">
        <v>5</v>
      </c>
      <c r="E199" s="26">
        <v>9</v>
      </c>
      <c r="G199" s="13"/>
    </row>
    <row r="200" spans="1:7" ht="10.5" customHeight="1" x14ac:dyDescent="0.25">
      <c r="A200" s="10"/>
      <c r="B200" s="25"/>
      <c r="C200" s="16"/>
      <c r="D200" s="25"/>
      <c r="E200" s="26"/>
      <c r="G200" s="13"/>
    </row>
    <row r="201" spans="1:7" x14ac:dyDescent="0.25">
      <c r="A201" s="24" t="s">
        <v>9</v>
      </c>
      <c r="B201" s="15">
        <f>SUM(B203:B204)</f>
        <v>10</v>
      </c>
      <c r="C201" s="16">
        <f t="shared" si="20"/>
        <v>0.33456005352960855</v>
      </c>
      <c r="D201" s="15">
        <f>SUM(D203:D204)</f>
        <v>5</v>
      </c>
      <c r="E201" s="17">
        <f>SUM(E203:E204)</f>
        <v>5</v>
      </c>
      <c r="G201" s="13"/>
    </row>
    <row r="202" spans="1:7" ht="10.5" customHeight="1" x14ac:dyDescent="0.25">
      <c r="A202" s="28"/>
      <c r="B202" s="15"/>
      <c r="C202" s="16"/>
      <c r="D202" s="15"/>
      <c r="E202" s="17"/>
      <c r="G202" s="13"/>
    </row>
    <row r="203" spans="1:7" ht="15" customHeight="1" x14ac:dyDescent="0.25">
      <c r="A203" s="29" t="s">
        <v>97</v>
      </c>
      <c r="B203" s="31">
        <f>D203+E203</f>
        <v>7</v>
      </c>
      <c r="C203" s="22">
        <f t="shared" si="20"/>
        <v>0.23419203747072601</v>
      </c>
      <c r="D203" s="31">
        <v>4</v>
      </c>
      <c r="E203" s="60">
        <v>3</v>
      </c>
      <c r="G203" s="13"/>
    </row>
    <row r="204" spans="1:7" ht="15" customHeight="1" x14ac:dyDescent="0.25">
      <c r="A204" s="29" t="s">
        <v>98</v>
      </c>
      <c r="B204" s="31">
        <f>D204+E204</f>
        <v>3</v>
      </c>
      <c r="C204" s="22">
        <f t="shared" si="20"/>
        <v>0.10036801605888257</v>
      </c>
      <c r="D204" s="31">
        <v>1</v>
      </c>
      <c r="E204" s="60">
        <v>2</v>
      </c>
      <c r="G204" s="13"/>
    </row>
    <row r="205" spans="1:7" ht="9.75" customHeight="1" x14ac:dyDescent="0.25">
      <c r="A205" s="29"/>
      <c r="C205" s="69"/>
      <c r="E205" s="75"/>
      <c r="G205" s="13"/>
    </row>
    <row r="206" spans="1:7" ht="12.75" customHeight="1" x14ac:dyDescent="0.25">
      <c r="A206" s="29"/>
      <c r="C206" s="69"/>
      <c r="E206" s="75"/>
      <c r="G206" s="13"/>
    </row>
    <row r="207" spans="1:7" ht="18" customHeight="1" x14ac:dyDescent="0.25">
      <c r="A207" s="95" t="s">
        <v>49</v>
      </c>
      <c r="B207" s="95"/>
      <c r="C207" s="95"/>
      <c r="D207" s="95"/>
      <c r="E207" s="95"/>
      <c r="G207" s="13"/>
    </row>
    <row r="208" spans="1:7" ht="18" customHeight="1" x14ac:dyDescent="0.25">
      <c r="A208" s="95" t="s">
        <v>0</v>
      </c>
      <c r="B208" s="95"/>
      <c r="C208" s="95"/>
      <c r="D208" s="95"/>
      <c r="E208" s="95"/>
      <c r="G208" s="13"/>
    </row>
    <row r="209" spans="1:7" ht="18" customHeight="1" x14ac:dyDescent="0.25">
      <c r="A209" s="95" t="s">
        <v>137</v>
      </c>
      <c r="B209" s="95"/>
      <c r="C209" s="95"/>
      <c r="D209" s="95"/>
      <c r="E209" s="95"/>
      <c r="G209" s="13"/>
    </row>
    <row r="210" spans="1:7" ht="18" customHeight="1" x14ac:dyDescent="0.25">
      <c r="A210" s="95" t="s">
        <v>31</v>
      </c>
      <c r="B210" s="95"/>
      <c r="C210" s="95"/>
      <c r="D210" s="95"/>
      <c r="E210" s="95"/>
      <c r="G210" s="13"/>
    </row>
    <row r="211" spans="1:7" ht="18" customHeight="1" thickBot="1" x14ac:dyDescent="0.3">
      <c r="A211" s="94"/>
      <c r="B211" s="94"/>
      <c r="C211" s="94"/>
      <c r="D211" s="94"/>
      <c r="E211" s="94"/>
      <c r="G211" s="13"/>
    </row>
    <row r="212" spans="1:7" ht="18" customHeight="1" thickTop="1" x14ac:dyDescent="0.25">
      <c r="A212" s="98" t="s">
        <v>2</v>
      </c>
      <c r="B212" s="100" t="s">
        <v>3</v>
      </c>
      <c r="C212" s="100" t="s">
        <v>4</v>
      </c>
      <c r="D212" s="96" t="s">
        <v>1</v>
      </c>
      <c r="E212" s="97"/>
      <c r="G212" s="13"/>
    </row>
    <row r="213" spans="1:7" ht="18" customHeight="1" x14ac:dyDescent="0.25">
      <c r="A213" s="98"/>
      <c r="B213" s="100"/>
      <c r="C213" s="100"/>
      <c r="D213" s="102" t="s">
        <v>5</v>
      </c>
      <c r="E213" s="103" t="s">
        <v>6</v>
      </c>
      <c r="G213" s="13"/>
    </row>
    <row r="214" spans="1:7" ht="18" customHeight="1" x14ac:dyDescent="0.25">
      <c r="A214" s="99"/>
      <c r="B214" s="101"/>
      <c r="C214" s="101"/>
      <c r="D214" s="101"/>
      <c r="E214" s="96"/>
      <c r="G214" s="13"/>
    </row>
    <row r="215" spans="1:7" ht="9.75" customHeight="1" x14ac:dyDescent="0.25">
      <c r="A215" s="29"/>
      <c r="B215" s="76"/>
      <c r="C215" s="77"/>
      <c r="D215" s="76"/>
      <c r="E215" s="78"/>
      <c r="G215" s="13"/>
    </row>
    <row r="216" spans="1:7" ht="15" customHeight="1" x14ac:dyDescent="0.25">
      <c r="A216" s="84" t="s">
        <v>106</v>
      </c>
      <c r="B216" s="85">
        <f>SUM(B219:B219)</f>
        <v>6</v>
      </c>
      <c r="C216" s="81">
        <f t="shared" si="20"/>
        <v>0.20073603211776514</v>
      </c>
      <c r="D216" s="85">
        <f>SUM(D219:D219)</f>
        <v>4</v>
      </c>
      <c r="E216" s="86">
        <f>SUM(E219:E219)</f>
        <v>2</v>
      </c>
      <c r="G216" s="13"/>
    </row>
    <row r="217" spans="1:7" ht="9.75" customHeight="1" x14ac:dyDescent="0.25">
      <c r="A217" s="30"/>
      <c r="B217" s="31"/>
      <c r="C217" s="22"/>
      <c r="D217" s="31"/>
      <c r="E217" s="60"/>
      <c r="G217" s="13"/>
    </row>
    <row r="218" spans="1:7" ht="9.75" customHeight="1" x14ac:dyDescent="0.25">
      <c r="A218" s="20"/>
      <c r="B218" s="25"/>
      <c r="C218" s="22"/>
      <c r="D218" s="25"/>
      <c r="E218" s="26"/>
      <c r="G218" s="13"/>
    </row>
    <row r="219" spans="1:7" ht="15" customHeight="1" x14ac:dyDescent="0.25">
      <c r="A219" s="30" t="s">
        <v>107</v>
      </c>
      <c r="B219" s="31">
        <f>D219+E219</f>
        <v>6</v>
      </c>
      <c r="C219" s="22">
        <f t="shared" si="20"/>
        <v>0.20073603211776514</v>
      </c>
      <c r="D219" s="25">
        <v>4</v>
      </c>
      <c r="E219" s="26">
        <v>2</v>
      </c>
      <c r="G219" s="13"/>
    </row>
    <row r="220" spans="1:7" ht="15" customHeight="1" x14ac:dyDescent="0.25">
      <c r="A220" s="20"/>
      <c r="B220" s="25"/>
      <c r="C220" s="16"/>
      <c r="D220" s="25"/>
      <c r="E220" s="26"/>
      <c r="G220" s="13"/>
    </row>
    <row r="221" spans="1:7" x14ac:dyDescent="0.25">
      <c r="A221" s="83" t="s">
        <v>52</v>
      </c>
      <c r="B221" s="87">
        <f>B223+B267+B315+B326+B336+B376+B245+B254+B292</f>
        <v>1222</v>
      </c>
      <c r="C221" s="81">
        <f t="shared" si="20"/>
        <v>40.883238541318164</v>
      </c>
      <c r="D221" s="87">
        <f>D223+D267+D315+D326+D336+D376+D245+D254+D292</f>
        <v>294</v>
      </c>
      <c r="E221" s="88">
        <f>E223+E267+E315+E326+E336+E376+E245+E254+E292</f>
        <v>928</v>
      </c>
      <c r="G221" s="13"/>
    </row>
    <row r="222" spans="1:7" ht="15" customHeight="1" x14ac:dyDescent="0.25">
      <c r="A222" s="61"/>
      <c r="B222" s="62"/>
      <c r="C222" s="16"/>
      <c r="D222" s="62"/>
      <c r="E222" s="63"/>
      <c r="G222" s="13"/>
    </row>
    <row r="223" spans="1:7" x14ac:dyDescent="0.25">
      <c r="A223" s="61" t="s">
        <v>20</v>
      </c>
      <c r="B223" s="15">
        <f>B225+B230+B234+B238+B242</f>
        <v>128</v>
      </c>
      <c r="C223" s="16">
        <f t="shared" si="20"/>
        <v>4.2823686851789899</v>
      </c>
      <c r="D223" s="15">
        <f>D225+D230+D234+D238+D242</f>
        <v>27</v>
      </c>
      <c r="E223" s="17">
        <f>E225+E230+E234+E238+E242</f>
        <v>101</v>
      </c>
      <c r="G223" s="13"/>
    </row>
    <row r="224" spans="1:7" ht="6" customHeight="1" x14ac:dyDescent="0.25">
      <c r="A224" s="10"/>
      <c r="B224" s="25"/>
      <c r="C224" s="16"/>
      <c r="D224" s="25"/>
      <c r="E224" s="26"/>
      <c r="G224" s="13"/>
    </row>
    <row r="225" spans="1:7" x14ac:dyDescent="0.25">
      <c r="A225" s="24" t="s">
        <v>12</v>
      </c>
      <c r="B225" s="15">
        <f>SUM(B227:B228)</f>
        <v>33</v>
      </c>
      <c r="C225" s="16">
        <f t="shared" si="20"/>
        <v>1.1040481766477084</v>
      </c>
      <c r="D225" s="15">
        <f t="shared" ref="D225:E225" si="22">SUM(D227:D228)</f>
        <v>7</v>
      </c>
      <c r="E225" s="17">
        <f t="shared" si="22"/>
        <v>26</v>
      </c>
      <c r="G225" s="13"/>
    </row>
    <row r="226" spans="1:7" ht="6" customHeight="1" x14ac:dyDescent="0.25">
      <c r="A226" s="24"/>
      <c r="B226" s="15"/>
      <c r="C226" s="16"/>
      <c r="D226" s="15"/>
      <c r="E226" s="17"/>
      <c r="G226" s="13"/>
    </row>
    <row r="227" spans="1:7" ht="15" customHeight="1" x14ac:dyDescent="0.25">
      <c r="A227" s="10" t="s">
        <v>108</v>
      </c>
      <c r="B227" s="31">
        <f>D227+E227</f>
        <v>14</v>
      </c>
      <c r="C227" s="22">
        <f t="shared" si="20"/>
        <v>0.46838407494145201</v>
      </c>
      <c r="D227" s="31">
        <v>3</v>
      </c>
      <c r="E227" s="32">
        <v>11</v>
      </c>
      <c r="G227" s="13"/>
    </row>
    <row r="228" spans="1:7" ht="15" customHeight="1" x14ac:dyDescent="0.25">
      <c r="A228" s="30" t="s">
        <v>81</v>
      </c>
      <c r="B228" s="31">
        <f>D228+E228</f>
        <v>19</v>
      </c>
      <c r="C228" s="22">
        <f t="shared" si="20"/>
        <v>0.63566410170625631</v>
      </c>
      <c r="D228" s="31">
        <v>4</v>
      </c>
      <c r="E228" s="32">
        <v>15</v>
      </c>
      <c r="G228" s="13"/>
    </row>
    <row r="229" spans="1:7" ht="6" customHeight="1" x14ac:dyDescent="0.25">
      <c r="A229" s="10"/>
      <c r="B229" s="25"/>
      <c r="C229" s="16"/>
      <c r="D229" s="25"/>
      <c r="E229" s="26"/>
      <c r="G229" s="13"/>
    </row>
    <row r="230" spans="1:7" x14ac:dyDescent="0.25">
      <c r="A230" s="24" t="s">
        <v>15</v>
      </c>
      <c r="B230" s="15">
        <f>SUM(B232:B232)</f>
        <v>31</v>
      </c>
      <c r="C230" s="16">
        <f t="shared" si="20"/>
        <v>1.0371361659417866</v>
      </c>
      <c r="D230" s="15">
        <f>SUM(D232:D232)</f>
        <v>8</v>
      </c>
      <c r="E230" s="17">
        <f>SUM(E232:E232)</f>
        <v>23</v>
      </c>
      <c r="G230" s="13"/>
    </row>
    <row r="231" spans="1:7" ht="6.75" customHeight="1" x14ac:dyDescent="0.25">
      <c r="A231" s="24"/>
      <c r="B231" s="15"/>
      <c r="C231" s="16"/>
      <c r="D231" s="15"/>
      <c r="E231" s="17"/>
      <c r="G231" s="13"/>
    </row>
    <row r="232" spans="1:7" ht="15" customHeight="1" x14ac:dyDescent="0.25">
      <c r="A232" s="10" t="s">
        <v>93</v>
      </c>
      <c r="B232" s="31">
        <f>D232+E232</f>
        <v>31</v>
      </c>
      <c r="C232" s="22">
        <f t="shared" si="20"/>
        <v>1.0371361659417866</v>
      </c>
      <c r="D232" s="25">
        <v>8</v>
      </c>
      <c r="E232" s="26">
        <v>23</v>
      </c>
      <c r="G232" s="13"/>
    </row>
    <row r="233" spans="1:7" ht="6" customHeight="1" x14ac:dyDescent="0.25">
      <c r="A233" s="10"/>
      <c r="B233" s="25"/>
      <c r="C233" s="16"/>
      <c r="D233" s="25"/>
      <c r="E233" s="26"/>
      <c r="G233" s="13"/>
    </row>
    <row r="234" spans="1:7" x14ac:dyDescent="0.25">
      <c r="A234" s="24" t="s">
        <v>21</v>
      </c>
      <c r="B234" s="41">
        <f>B236</f>
        <v>20</v>
      </c>
      <c r="C234" s="16">
        <f t="shared" ref="C234:C240" si="23">(B234/$B$9)*100</f>
        <v>0.6691201070592171</v>
      </c>
      <c r="D234" s="54">
        <f>D236</f>
        <v>1</v>
      </c>
      <c r="E234" s="42">
        <f>E236</f>
        <v>19</v>
      </c>
      <c r="G234" s="13"/>
    </row>
    <row r="235" spans="1:7" ht="6.75" customHeight="1" x14ac:dyDescent="0.25">
      <c r="A235" s="28"/>
      <c r="B235" s="41"/>
      <c r="C235" s="16"/>
      <c r="D235" s="41"/>
      <c r="E235" s="42"/>
      <c r="G235" s="13"/>
    </row>
    <row r="236" spans="1:7" ht="15" customHeight="1" x14ac:dyDescent="0.25">
      <c r="A236" s="9" t="s">
        <v>109</v>
      </c>
      <c r="B236" s="31">
        <f>E236+D236</f>
        <v>20</v>
      </c>
      <c r="C236" s="22">
        <f t="shared" si="23"/>
        <v>0.6691201070592171</v>
      </c>
      <c r="D236" s="34">
        <v>1</v>
      </c>
      <c r="E236" s="32">
        <v>19</v>
      </c>
      <c r="G236" s="13"/>
    </row>
    <row r="237" spans="1:7" ht="11.25" customHeight="1" x14ac:dyDescent="0.25">
      <c r="B237" s="31"/>
      <c r="C237" s="22"/>
      <c r="D237" s="34"/>
      <c r="E237" s="32"/>
      <c r="G237" s="13"/>
    </row>
    <row r="238" spans="1:7" ht="15" customHeight="1" x14ac:dyDescent="0.25">
      <c r="A238" s="28" t="s">
        <v>18</v>
      </c>
      <c r="B238" s="41">
        <f>B240</f>
        <v>16</v>
      </c>
      <c r="C238" s="16">
        <f t="shared" si="23"/>
        <v>0.53529608564737374</v>
      </c>
      <c r="D238" s="41">
        <f t="shared" ref="D238:E238" si="24">D240</f>
        <v>4</v>
      </c>
      <c r="E238" s="42">
        <f t="shared" si="24"/>
        <v>12</v>
      </c>
      <c r="G238" s="13"/>
    </row>
    <row r="239" spans="1:7" ht="7.5" customHeight="1" x14ac:dyDescent="0.25">
      <c r="B239" s="31"/>
      <c r="C239" s="22"/>
      <c r="D239" s="34"/>
      <c r="E239" s="32"/>
      <c r="G239" s="13"/>
    </row>
    <row r="240" spans="1:7" ht="15" customHeight="1" x14ac:dyDescent="0.25">
      <c r="A240" s="29" t="s">
        <v>110</v>
      </c>
      <c r="B240" s="31">
        <f>D240+E240</f>
        <v>16</v>
      </c>
      <c r="C240" s="22">
        <f t="shared" si="23"/>
        <v>0.53529608564737374</v>
      </c>
      <c r="D240" s="34">
        <v>4</v>
      </c>
      <c r="E240" s="32">
        <v>12</v>
      </c>
      <c r="G240" s="13"/>
    </row>
    <row r="241" spans="1:7" ht="11.25" customHeight="1" x14ac:dyDescent="0.25">
      <c r="A241" s="29"/>
      <c r="B241" s="11"/>
      <c r="C241" s="11"/>
      <c r="D241" s="11"/>
      <c r="E241" s="12"/>
      <c r="G241" s="13"/>
    </row>
    <row r="242" spans="1:7" ht="15.75" customHeight="1" x14ac:dyDescent="0.25">
      <c r="A242" s="24" t="s">
        <v>19</v>
      </c>
      <c r="B242" s="55">
        <f>B243</f>
        <v>28</v>
      </c>
      <c r="C242" s="16">
        <f t="shared" ref="C242:C243" si="25">(B242/$B$9)*100</f>
        <v>0.93676814988290402</v>
      </c>
      <c r="D242" s="55">
        <f t="shared" ref="D242:E242" si="26">D243</f>
        <v>7</v>
      </c>
      <c r="E242" s="56">
        <f t="shared" si="26"/>
        <v>21</v>
      </c>
      <c r="G242" s="13"/>
    </row>
    <row r="243" spans="1:7" ht="11.25" customHeight="1" x14ac:dyDescent="0.25">
      <c r="A243" s="29" t="s">
        <v>102</v>
      </c>
      <c r="B243" s="11">
        <f>D243+E243</f>
        <v>28</v>
      </c>
      <c r="C243" s="22">
        <f t="shared" si="25"/>
        <v>0.93676814988290402</v>
      </c>
      <c r="D243" s="11">
        <v>7</v>
      </c>
      <c r="E243" s="12">
        <v>21</v>
      </c>
      <c r="G243" s="13"/>
    </row>
    <row r="244" spans="1:7" ht="11.25" customHeight="1" x14ac:dyDescent="0.25">
      <c r="A244" s="29"/>
      <c r="B244" s="11"/>
      <c r="C244" s="16"/>
      <c r="D244" s="11"/>
      <c r="E244" s="12"/>
      <c r="G244" s="13"/>
    </row>
    <row r="245" spans="1:7" ht="15" customHeight="1" x14ac:dyDescent="0.25">
      <c r="A245" s="61" t="s">
        <v>35</v>
      </c>
      <c r="B245" s="55">
        <f>B250+B246</f>
        <v>76</v>
      </c>
      <c r="C245" s="16">
        <f>(B245/$B$9)*100</f>
        <v>2.5426564068250253</v>
      </c>
      <c r="D245" s="55">
        <f>D250+D246</f>
        <v>18</v>
      </c>
      <c r="E245" s="56">
        <f>E250+E246</f>
        <v>58</v>
      </c>
      <c r="G245" s="13"/>
    </row>
    <row r="246" spans="1:7" ht="17.25" customHeight="1" x14ac:dyDescent="0.25">
      <c r="A246" s="24" t="s">
        <v>12</v>
      </c>
      <c r="B246" s="55">
        <f>SUM(B247:B248)</f>
        <v>25</v>
      </c>
      <c r="C246" s="16">
        <f>(B246/$B$9)*100</f>
        <v>0.83640013382402145</v>
      </c>
      <c r="D246" s="55">
        <f>SUM(D247:D248)</f>
        <v>8</v>
      </c>
      <c r="E246" s="56">
        <f>SUM(E247:E248)</f>
        <v>17</v>
      </c>
      <c r="G246" s="13"/>
    </row>
    <row r="247" spans="1:7" ht="15.75" customHeight="1" x14ac:dyDescent="0.25">
      <c r="A247" s="10" t="s">
        <v>81</v>
      </c>
      <c r="B247" s="31">
        <f>D247+E247</f>
        <v>15</v>
      </c>
      <c r="C247" s="22">
        <f t="shared" ref="C247:C248" si="27">(B247/$B$9)*100</f>
        <v>0.50184008029441285</v>
      </c>
      <c r="D247" s="11">
        <v>1</v>
      </c>
      <c r="E247" s="12">
        <v>14</v>
      </c>
      <c r="G247" s="13"/>
    </row>
    <row r="248" spans="1:7" ht="16.5" customHeight="1" x14ac:dyDescent="0.25">
      <c r="A248" s="50" t="s">
        <v>119</v>
      </c>
      <c r="B248" s="31">
        <f>D248+E248</f>
        <v>10</v>
      </c>
      <c r="C248" s="22">
        <f t="shared" si="27"/>
        <v>0.33456005352960855</v>
      </c>
      <c r="D248" s="11">
        <v>7</v>
      </c>
      <c r="E248" s="12">
        <v>3</v>
      </c>
      <c r="G248" s="13"/>
    </row>
    <row r="249" spans="1:7" ht="15.75" customHeight="1" x14ac:dyDescent="0.25">
      <c r="A249" s="61"/>
      <c r="B249" s="55"/>
      <c r="C249" s="16"/>
      <c r="D249" s="55"/>
      <c r="E249" s="56"/>
      <c r="G249" s="13"/>
    </row>
    <row r="250" spans="1:7" ht="15" customHeight="1" x14ac:dyDescent="0.25">
      <c r="A250" s="24" t="s">
        <v>22</v>
      </c>
      <c r="B250" s="55">
        <f>B252</f>
        <v>51</v>
      </c>
      <c r="C250" s="16">
        <f t="shared" ref="C250:C252" si="28">(B250/$B$9)*100</f>
        <v>1.7062562730010038</v>
      </c>
      <c r="D250" s="55">
        <f>D252</f>
        <v>10</v>
      </c>
      <c r="E250" s="56">
        <f>E252</f>
        <v>41</v>
      </c>
      <c r="G250" s="13"/>
    </row>
    <row r="251" spans="1:7" ht="6" customHeight="1" x14ac:dyDescent="0.25">
      <c r="A251" s="24"/>
      <c r="B251" s="55"/>
      <c r="C251" s="22"/>
      <c r="D251" s="55"/>
      <c r="E251" s="56"/>
      <c r="G251" s="13"/>
    </row>
    <row r="252" spans="1:7" ht="15" customHeight="1" x14ac:dyDescent="0.25">
      <c r="A252" s="10" t="s">
        <v>93</v>
      </c>
      <c r="B252" s="31">
        <f>D252+E252</f>
        <v>51</v>
      </c>
      <c r="C252" s="22">
        <f t="shared" si="28"/>
        <v>1.7062562730010038</v>
      </c>
      <c r="D252" s="11">
        <v>10</v>
      </c>
      <c r="E252" s="12">
        <v>41</v>
      </c>
      <c r="G252" s="13"/>
    </row>
    <row r="253" spans="1:7" ht="10.5" customHeight="1" x14ac:dyDescent="0.25">
      <c r="A253" s="24"/>
      <c r="B253" s="55"/>
      <c r="C253" s="16"/>
      <c r="D253" s="55"/>
      <c r="E253" s="56"/>
      <c r="G253" s="13"/>
    </row>
    <row r="254" spans="1:7" x14ac:dyDescent="0.25">
      <c r="A254" s="61" t="s">
        <v>38</v>
      </c>
      <c r="B254" s="55">
        <f>B260+B256</f>
        <v>104</v>
      </c>
      <c r="C254" s="16">
        <f>(B254/$B$9)*100</f>
        <v>3.4794245567079289</v>
      </c>
      <c r="D254" s="55">
        <f>D260+D256</f>
        <v>22</v>
      </c>
      <c r="E254" s="56">
        <f>E260+E256</f>
        <v>82</v>
      </c>
      <c r="G254" s="13"/>
    </row>
    <row r="255" spans="1:7" ht="5.25" customHeight="1" x14ac:dyDescent="0.25">
      <c r="A255" s="61"/>
      <c r="B255" s="55"/>
      <c r="C255" s="16"/>
      <c r="D255" s="55"/>
      <c r="E255" s="56"/>
      <c r="G255" s="13"/>
    </row>
    <row r="256" spans="1:7" ht="13.5" customHeight="1" x14ac:dyDescent="0.25">
      <c r="A256" s="24" t="s">
        <v>12</v>
      </c>
      <c r="B256" s="55">
        <f>B258</f>
        <v>6</v>
      </c>
      <c r="C256" s="16">
        <f>(B256/$B$9)*100</f>
        <v>0.20073603211776514</v>
      </c>
      <c r="D256" s="55">
        <f t="shared" ref="D256:E256" si="29">D258</f>
        <v>3</v>
      </c>
      <c r="E256" s="56">
        <f t="shared" si="29"/>
        <v>3</v>
      </c>
      <c r="G256" s="13"/>
    </row>
    <row r="257" spans="1:7" ht="5.25" customHeight="1" x14ac:dyDescent="0.25">
      <c r="A257" s="24"/>
      <c r="B257" s="55"/>
      <c r="C257" s="16"/>
      <c r="D257" s="55"/>
      <c r="E257" s="56"/>
      <c r="G257" s="13"/>
    </row>
    <row r="258" spans="1:7" ht="15" customHeight="1" x14ac:dyDescent="0.25">
      <c r="A258" s="10" t="s">
        <v>81</v>
      </c>
      <c r="B258" s="31">
        <f>D258+E258</f>
        <v>6</v>
      </c>
      <c r="C258" s="22">
        <f t="shared" ref="C258" si="30">(B258/$B$9)*100</f>
        <v>0.20073603211776514</v>
      </c>
      <c r="D258" s="11">
        <v>3</v>
      </c>
      <c r="E258" s="12">
        <v>3</v>
      </c>
      <c r="G258" s="13"/>
    </row>
    <row r="259" spans="1:7" ht="9" customHeight="1" x14ac:dyDescent="0.25">
      <c r="A259" s="61"/>
      <c r="B259" s="55"/>
      <c r="C259" s="16"/>
      <c r="D259" s="55"/>
      <c r="E259" s="56"/>
      <c r="G259" s="13"/>
    </row>
    <row r="260" spans="1:7" x14ac:dyDescent="0.25">
      <c r="A260" s="24" t="s">
        <v>22</v>
      </c>
      <c r="B260" s="55">
        <f>SUM(B262:B265)</f>
        <v>98</v>
      </c>
      <c r="C260" s="16">
        <f>(B260/$B$9)*100</f>
        <v>3.278688524590164</v>
      </c>
      <c r="D260" s="55">
        <f>SUM(D262:D265)</f>
        <v>19</v>
      </c>
      <c r="E260" s="56">
        <f>SUM(E262:E265)</f>
        <v>79</v>
      </c>
      <c r="G260" s="13"/>
    </row>
    <row r="261" spans="1:7" ht="6" customHeight="1" x14ac:dyDescent="0.25">
      <c r="A261" s="24"/>
      <c r="B261" s="55"/>
      <c r="C261" s="16"/>
      <c r="D261" s="55"/>
      <c r="E261" s="56"/>
      <c r="G261" s="13"/>
    </row>
    <row r="262" spans="1:7" ht="12" customHeight="1" x14ac:dyDescent="0.25">
      <c r="A262" s="10" t="s">
        <v>90</v>
      </c>
      <c r="B262" s="31">
        <f>E262+D262</f>
        <v>13</v>
      </c>
      <c r="C262" s="22">
        <f>(B262/$B$9)*100</f>
        <v>0.43492806958849112</v>
      </c>
      <c r="D262" s="11">
        <v>5</v>
      </c>
      <c r="E262" s="12">
        <v>8</v>
      </c>
      <c r="G262" s="13"/>
    </row>
    <row r="263" spans="1:7" ht="15" customHeight="1" x14ac:dyDescent="0.25">
      <c r="A263" s="10" t="s">
        <v>95</v>
      </c>
      <c r="B263" s="31">
        <f>E263+D263</f>
        <v>11</v>
      </c>
      <c r="C263" s="22">
        <f>(B263/$B$9)*100</f>
        <v>0.36801605888256944</v>
      </c>
      <c r="D263" s="58">
        <v>1</v>
      </c>
      <c r="E263" s="12">
        <v>10</v>
      </c>
      <c r="G263" s="13"/>
    </row>
    <row r="264" spans="1:7" ht="15" customHeight="1" x14ac:dyDescent="0.25">
      <c r="A264" s="10" t="s">
        <v>93</v>
      </c>
      <c r="B264" s="31">
        <f t="shared" ref="B264" si="31">D264+E264</f>
        <v>47</v>
      </c>
      <c r="C264" s="22">
        <f>(B264/$B$9)*100</f>
        <v>1.5724322515891602</v>
      </c>
      <c r="D264" s="11">
        <v>13</v>
      </c>
      <c r="E264" s="12">
        <v>34</v>
      </c>
      <c r="G264" s="13"/>
    </row>
    <row r="265" spans="1:7" ht="15" customHeight="1" x14ac:dyDescent="0.25">
      <c r="A265" s="10" t="s">
        <v>92</v>
      </c>
      <c r="B265" s="31">
        <f>E265</f>
        <v>27</v>
      </c>
      <c r="C265" s="22">
        <f>(B265/$B$9)*100</f>
        <v>0.90331214452994313</v>
      </c>
      <c r="D265" s="58" t="s">
        <v>33</v>
      </c>
      <c r="E265" s="12">
        <v>27</v>
      </c>
      <c r="G265" s="13"/>
    </row>
    <row r="266" spans="1:7" ht="9" customHeight="1" x14ac:dyDescent="0.25">
      <c r="A266" s="10"/>
      <c r="B266" s="31"/>
      <c r="C266" s="22"/>
      <c r="D266" s="58"/>
      <c r="E266" s="12"/>
      <c r="G266" s="13"/>
    </row>
    <row r="267" spans="1:7" ht="15.75" customHeight="1" x14ac:dyDescent="0.25">
      <c r="A267" s="61" t="s">
        <v>23</v>
      </c>
      <c r="B267" s="15">
        <f>B273+B269+B288</f>
        <v>84</v>
      </c>
      <c r="C267" s="16">
        <f t="shared" ref="C267:C326" si="32">(B267/$B$9)*100</f>
        <v>2.810304449648712</v>
      </c>
      <c r="D267" s="15">
        <f>D269</f>
        <v>9</v>
      </c>
      <c r="E267" s="17">
        <f>E273+E269+E288</f>
        <v>75</v>
      </c>
      <c r="G267" s="13"/>
    </row>
    <row r="268" spans="1:7" ht="6" customHeight="1" x14ac:dyDescent="0.25">
      <c r="A268" s="24"/>
      <c r="B268" s="15"/>
      <c r="C268" s="16"/>
      <c r="D268" s="15"/>
      <c r="E268" s="17"/>
      <c r="G268" s="13"/>
    </row>
    <row r="269" spans="1:7" x14ac:dyDescent="0.25">
      <c r="A269" s="24" t="s">
        <v>12</v>
      </c>
      <c r="B269" s="15">
        <f>SUM(B271:B271)</f>
        <v>31</v>
      </c>
      <c r="C269" s="16">
        <f t="shared" si="32"/>
        <v>1.0371361659417866</v>
      </c>
      <c r="D269" s="15">
        <f>SUM(D271:D271)</f>
        <v>9</v>
      </c>
      <c r="E269" s="17">
        <f>SUM(E271:E271)</f>
        <v>22</v>
      </c>
      <c r="G269" s="13"/>
    </row>
    <row r="270" spans="1:7" ht="12" customHeight="1" x14ac:dyDescent="0.25">
      <c r="A270" s="24"/>
      <c r="B270" s="15"/>
      <c r="C270" s="16"/>
      <c r="D270" s="15"/>
      <c r="E270" s="17"/>
      <c r="G270" s="13"/>
    </row>
    <row r="271" spans="1:7" ht="15" customHeight="1" x14ac:dyDescent="0.25">
      <c r="A271" s="10" t="s">
        <v>81</v>
      </c>
      <c r="B271" s="31">
        <f t="shared" ref="B271" si="33">D271+E271</f>
        <v>31</v>
      </c>
      <c r="C271" s="22">
        <f t="shared" si="32"/>
        <v>1.0371361659417866</v>
      </c>
      <c r="D271" s="25">
        <v>9</v>
      </c>
      <c r="E271" s="26">
        <v>22</v>
      </c>
      <c r="G271" s="13"/>
    </row>
    <row r="272" spans="1:7" ht="9" customHeight="1" x14ac:dyDescent="0.25">
      <c r="B272" s="15"/>
      <c r="C272" s="16"/>
      <c r="D272" s="15"/>
      <c r="E272" s="17"/>
      <c r="G272" s="13"/>
    </row>
    <row r="273" spans="1:7" x14ac:dyDescent="0.25">
      <c r="A273" s="24" t="s">
        <v>22</v>
      </c>
      <c r="B273" s="15">
        <f>SUM(B275:B275)</f>
        <v>31</v>
      </c>
      <c r="C273" s="16">
        <f t="shared" si="32"/>
        <v>1.0371361659417866</v>
      </c>
      <c r="D273" s="62" t="s">
        <v>33</v>
      </c>
      <c r="E273" s="17">
        <f>SUM(E275:E275)</f>
        <v>31</v>
      </c>
      <c r="G273" s="13"/>
    </row>
    <row r="274" spans="1:7" ht="4.5" customHeight="1" x14ac:dyDescent="0.25">
      <c r="A274" s="24"/>
      <c r="B274" s="15"/>
      <c r="C274" s="16"/>
      <c r="D274" s="15"/>
      <c r="E274" s="17"/>
      <c r="G274" s="13"/>
    </row>
    <row r="275" spans="1:7" ht="15" customHeight="1" x14ac:dyDescent="0.25">
      <c r="A275" s="10" t="s">
        <v>93</v>
      </c>
      <c r="B275" s="31">
        <f>E275</f>
        <v>31</v>
      </c>
      <c r="C275" s="22">
        <f t="shared" si="32"/>
        <v>1.0371361659417866</v>
      </c>
      <c r="D275" s="34" t="s">
        <v>33</v>
      </c>
      <c r="E275" s="32">
        <v>31</v>
      </c>
      <c r="G275" s="13"/>
    </row>
    <row r="276" spans="1:7" ht="12" customHeight="1" x14ac:dyDescent="0.25">
      <c r="A276" s="29"/>
      <c r="C276" s="69"/>
      <c r="G276" s="13"/>
    </row>
    <row r="277" spans="1:7" ht="12" customHeight="1" x14ac:dyDescent="0.25">
      <c r="A277" s="29"/>
      <c r="C277" s="69"/>
      <c r="G277" s="13"/>
    </row>
    <row r="278" spans="1:7" ht="12" customHeight="1" x14ac:dyDescent="0.25">
      <c r="A278" s="29"/>
      <c r="C278" s="69"/>
      <c r="G278" s="13"/>
    </row>
    <row r="279" spans="1:7" ht="18" customHeight="1" x14ac:dyDescent="0.25">
      <c r="A279" s="95" t="s">
        <v>49</v>
      </c>
      <c r="B279" s="95"/>
      <c r="C279" s="95"/>
      <c r="D279" s="95"/>
      <c r="E279" s="95"/>
      <c r="G279" s="13"/>
    </row>
    <row r="280" spans="1:7" ht="18" customHeight="1" x14ac:dyDescent="0.25">
      <c r="A280" s="95" t="s">
        <v>0</v>
      </c>
      <c r="B280" s="95"/>
      <c r="C280" s="95"/>
      <c r="D280" s="95"/>
      <c r="E280" s="95"/>
      <c r="G280" s="13"/>
    </row>
    <row r="281" spans="1:7" ht="18" customHeight="1" x14ac:dyDescent="0.25">
      <c r="A281" s="95" t="s">
        <v>137</v>
      </c>
      <c r="B281" s="95"/>
      <c r="C281" s="95"/>
      <c r="D281" s="95"/>
      <c r="E281" s="95"/>
      <c r="G281" s="13"/>
    </row>
    <row r="282" spans="1:7" ht="18" customHeight="1" x14ac:dyDescent="0.25">
      <c r="A282" s="95" t="s">
        <v>31</v>
      </c>
      <c r="B282" s="95"/>
      <c r="C282" s="95"/>
      <c r="D282" s="95"/>
      <c r="E282" s="95"/>
      <c r="G282" s="13"/>
    </row>
    <row r="283" spans="1:7" ht="18" customHeight="1" thickBot="1" x14ac:dyDescent="0.3">
      <c r="A283" s="94"/>
      <c r="B283" s="94"/>
      <c r="C283" s="94"/>
      <c r="D283" s="94"/>
      <c r="E283" s="94"/>
      <c r="G283" s="13"/>
    </row>
    <row r="284" spans="1:7" ht="18" customHeight="1" thickTop="1" x14ac:dyDescent="0.25">
      <c r="A284" s="98" t="s">
        <v>2</v>
      </c>
      <c r="B284" s="100" t="s">
        <v>3</v>
      </c>
      <c r="C284" s="100" t="s">
        <v>4</v>
      </c>
      <c r="D284" s="96" t="s">
        <v>1</v>
      </c>
      <c r="E284" s="97"/>
      <c r="G284" s="13"/>
    </row>
    <row r="285" spans="1:7" ht="18" customHeight="1" x14ac:dyDescent="0.25">
      <c r="A285" s="98"/>
      <c r="B285" s="100"/>
      <c r="C285" s="100"/>
      <c r="D285" s="102" t="s">
        <v>5</v>
      </c>
      <c r="E285" s="103" t="s">
        <v>6</v>
      </c>
      <c r="G285" s="13"/>
    </row>
    <row r="286" spans="1:7" ht="18" customHeight="1" x14ac:dyDescent="0.25">
      <c r="A286" s="99"/>
      <c r="B286" s="101"/>
      <c r="C286" s="101"/>
      <c r="D286" s="101"/>
      <c r="E286" s="96"/>
      <c r="G286" s="13"/>
    </row>
    <row r="287" spans="1:7" ht="12" customHeight="1" x14ac:dyDescent="0.25">
      <c r="A287" s="35"/>
      <c r="B287" s="36"/>
      <c r="C287" s="36"/>
      <c r="D287" s="36"/>
      <c r="E287" s="37"/>
      <c r="G287" s="13"/>
    </row>
    <row r="288" spans="1:7" ht="12" customHeight="1" x14ac:dyDescent="0.25">
      <c r="A288" s="24" t="s">
        <v>18</v>
      </c>
      <c r="B288" s="41">
        <f>SUM(B290:B290)</f>
        <v>22</v>
      </c>
      <c r="C288" s="16">
        <f t="shared" si="32"/>
        <v>0.73603211776513888</v>
      </c>
      <c r="D288" s="54" t="s">
        <v>33</v>
      </c>
      <c r="E288" s="42">
        <f>SUM(E290:E290)</f>
        <v>22</v>
      </c>
      <c r="G288" s="13"/>
    </row>
    <row r="289" spans="1:7" ht="9" customHeight="1" x14ac:dyDescent="0.25">
      <c r="A289" s="24"/>
      <c r="B289" s="41"/>
      <c r="C289" s="16"/>
      <c r="D289" s="41"/>
      <c r="E289" s="42"/>
      <c r="G289" s="13"/>
    </row>
    <row r="290" spans="1:7" ht="15" customHeight="1" x14ac:dyDescent="0.25">
      <c r="A290" s="10" t="s">
        <v>157</v>
      </c>
      <c r="B290" s="31">
        <f>E290</f>
        <v>22</v>
      </c>
      <c r="C290" s="22">
        <f t="shared" si="32"/>
        <v>0.73603211776513888</v>
      </c>
      <c r="D290" s="34" t="s">
        <v>33</v>
      </c>
      <c r="E290" s="32">
        <v>22</v>
      </c>
      <c r="G290" s="13"/>
    </row>
    <row r="291" spans="1:7" ht="12.75" customHeight="1" x14ac:dyDescent="0.25">
      <c r="A291" s="29"/>
      <c r="B291" s="31"/>
      <c r="C291" s="16"/>
      <c r="D291" s="31"/>
      <c r="E291" s="32"/>
      <c r="G291" s="13"/>
    </row>
    <row r="292" spans="1:7" ht="14.25" customHeight="1" x14ac:dyDescent="0.25">
      <c r="A292" s="61" t="s">
        <v>45</v>
      </c>
      <c r="B292" s="41">
        <f>B302+B298+B311+B306+B294</f>
        <v>109</v>
      </c>
      <c r="C292" s="16">
        <f>(B292/$B$9)*100</f>
        <v>3.6467045834727334</v>
      </c>
      <c r="D292" s="41">
        <f>D302+D298+D311+D306+D294</f>
        <v>36</v>
      </c>
      <c r="E292" s="42">
        <f>E302+E298+E311+E306</f>
        <v>73</v>
      </c>
      <c r="G292" s="13"/>
    </row>
    <row r="293" spans="1:7" ht="12.75" customHeight="1" x14ac:dyDescent="0.25">
      <c r="A293" s="28"/>
      <c r="B293" s="41"/>
      <c r="C293" s="22"/>
      <c r="D293" s="41"/>
      <c r="E293" s="42"/>
      <c r="G293" s="13"/>
    </row>
    <row r="294" spans="1:7" x14ac:dyDescent="0.25">
      <c r="A294" s="74" t="s">
        <v>51</v>
      </c>
      <c r="B294" s="41">
        <f>B296</f>
        <v>2</v>
      </c>
      <c r="C294" s="16">
        <f t="shared" ref="C294:C296" si="34">(B294/$B$9)*100</f>
        <v>6.6912010705921718E-2</v>
      </c>
      <c r="D294" s="41">
        <f t="shared" ref="D294:E294" si="35">D296</f>
        <v>2</v>
      </c>
      <c r="E294" s="70" t="str">
        <f t="shared" si="35"/>
        <v>-</v>
      </c>
    </row>
    <row r="295" spans="1:7" ht="9" customHeight="1" x14ac:dyDescent="0.25">
      <c r="B295" s="31"/>
      <c r="C295" s="22"/>
      <c r="D295" s="31"/>
      <c r="E295" s="32"/>
    </row>
    <row r="296" spans="1:7" x14ac:dyDescent="0.25">
      <c r="A296" s="29" t="s">
        <v>158</v>
      </c>
      <c r="B296" s="31">
        <f>D296</f>
        <v>2</v>
      </c>
      <c r="C296" s="22">
        <f t="shared" si="34"/>
        <v>6.6912010705921718E-2</v>
      </c>
      <c r="D296" s="31">
        <v>2</v>
      </c>
      <c r="E296" s="60" t="s">
        <v>33</v>
      </c>
    </row>
    <row r="297" spans="1:7" ht="9" customHeight="1" x14ac:dyDescent="0.25">
      <c r="B297" s="31"/>
      <c r="C297" s="16"/>
      <c r="D297" s="31"/>
      <c r="E297" s="32"/>
      <c r="G297" s="13"/>
    </row>
    <row r="298" spans="1:7" ht="12.75" customHeight="1" x14ac:dyDescent="0.25">
      <c r="A298" s="24" t="s">
        <v>22</v>
      </c>
      <c r="B298" s="41">
        <f>SUM(B300:B300)</f>
        <v>56</v>
      </c>
      <c r="C298" s="16">
        <f>(B298/$B$9)*100</f>
        <v>1.873536299765808</v>
      </c>
      <c r="D298" s="41">
        <f>SUM(D300:D300)</f>
        <v>16</v>
      </c>
      <c r="E298" s="42">
        <f>SUM(E300:E300)</f>
        <v>40</v>
      </c>
      <c r="G298" s="13"/>
    </row>
    <row r="299" spans="1:7" ht="4.5" customHeight="1" x14ac:dyDescent="0.25">
      <c r="A299" s="24"/>
      <c r="B299" s="41"/>
      <c r="C299" s="16"/>
      <c r="D299" s="41"/>
      <c r="E299" s="42"/>
      <c r="G299" s="13"/>
    </row>
    <row r="300" spans="1:7" ht="13.5" customHeight="1" x14ac:dyDescent="0.25">
      <c r="A300" s="10" t="s">
        <v>93</v>
      </c>
      <c r="B300" s="31">
        <f>D300+E300</f>
        <v>56</v>
      </c>
      <c r="C300" s="22">
        <f>(B300/$B$9)*100</f>
        <v>1.873536299765808</v>
      </c>
      <c r="D300" s="31">
        <v>16</v>
      </c>
      <c r="E300" s="32">
        <v>40</v>
      </c>
      <c r="G300" s="13"/>
    </row>
    <row r="301" spans="1:7" ht="10.5" customHeight="1" x14ac:dyDescent="0.25">
      <c r="A301" s="10"/>
      <c r="B301" s="31"/>
      <c r="C301" s="16"/>
      <c r="D301" s="31"/>
      <c r="E301" s="32"/>
      <c r="G301" s="13"/>
    </row>
    <row r="302" spans="1:7" ht="12.75" customHeight="1" x14ac:dyDescent="0.25">
      <c r="A302" s="65" t="s">
        <v>46</v>
      </c>
      <c r="B302" s="41">
        <f>B304</f>
        <v>19</v>
      </c>
      <c r="C302" s="16">
        <f>(B302/$B$9)*100</f>
        <v>0.63566410170625631</v>
      </c>
      <c r="D302" s="41">
        <f>D304</f>
        <v>6</v>
      </c>
      <c r="E302" s="42">
        <f>E304</f>
        <v>13</v>
      </c>
      <c r="G302" s="13"/>
    </row>
    <row r="303" spans="1:7" ht="9" customHeight="1" x14ac:dyDescent="0.25">
      <c r="A303" s="65"/>
      <c r="B303" s="41"/>
      <c r="C303" s="16"/>
      <c r="D303" s="41"/>
      <c r="E303" s="42"/>
      <c r="G303" s="13"/>
    </row>
    <row r="304" spans="1:7" ht="12.75" customHeight="1" x14ac:dyDescent="0.25">
      <c r="A304" s="9" t="s">
        <v>117</v>
      </c>
      <c r="B304" s="31">
        <f>D304+E304</f>
        <v>19</v>
      </c>
      <c r="C304" s="22">
        <f>(B304/$B$9)*100</f>
        <v>0.63566410170625631</v>
      </c>
      <c r="D304" s="31">
        <v>6</v>
      </c>
      <c r="E304" s="32">
        <v>13</v>
      </c>
      <c r="G304" s="13"/>
    </row>
    <row r="305" spans="1:7" ht="10.5" customHeight="1" x14ac:dyDescent="0.25">
      <c r="A305" s="10"/>
      <c r="B305" s="31"/>
      <c r="C305" s="16"/>
      <c r="D305" s="31"/>
      <c r="E305" s="32"/>
      <c r="G305" s="13"/>
    </row>
    <row r="306" spans="1:7" ht="13.5" customHeight="1" x14ac:dyDescent="0.25">
      <c r="A306" s="20" t="s">
        <v>17</v>
      </c>
      <c r="B306" s="41">
        <f>B308</f>
        <v>12</v>
      </c>
      <c r="C306" s="16">
        <f t="shared" ref="C306" si="36">(B306/$B$9)*100</f>
        <v>0.40147206423553028</v>
      </c>
      <c r="D306" s="41">
        <f>D308</f>
        <v>5</v>
      </c>
      <c r="E306" s="42">
        <f>E308</f>
        <v>7</v>
      </c>
      <c r="G306" s="13"/>
    </row>
    <row r="307" spans="1:7" ht="4.5" customHeight="1" x14ac:dyDescent="0.25">
      <c r="A307" s="30"/>
      <c r="B307" s="31"/>
      <c r="C307" s="22"/>
      <c r="D307" s="31"/>
      <c r="E307" s="32"/>
      <c r="G307" s="13"/>
    </row>
    <row r="308" spans="1:7" ht="12" customHeight="1" x14ac:dyDescent="0.25">
      <c r="A308" s="30" t="s">
        <v>118</v>
      </c>
      <c r="B308" s="31">
        <f>D308+E308</f>
        <v>12</v>
      </c>
      <c r="C308" s="22">
        <f>(B308/$B$9)*100</f>
        <v>0.40147206423553028</v>
      </c>
      <c r="D308" s="31">
        <v>5</v>
      </c>
      <c r="E308" s="32">
        <v>7</v>
      </c>
      <c r="G308" s="13"/>
    </row>
    <row r="309" spans="1:7" ht="10.5" customHeight="1" x14ac:dyDescent="0.25">
      <c r="A309" s="30"/>
      <c r="B309" s="31"/>
      <c r="C309" s="16"/>
      <c r="D309" s="31"/>
      <c r="E309" s="32"/>
      <c r="G309" s="13"/>
    </row>
    <row r="310" spans="1:7" ht="5.25" customHeight="1" x14ac:dyDescent="0.25">
      <c r="A310" s="29"/>
      <c r="B310" s="31"/>
      <c r="C310" s="16"/>
      <c r="D310" s="31"/>
      <c r="E310" s="32"/>
      <c r="G310" s="13"/>
    </row>
    <row r="311" spans="1:7" ht="15" customHeight="1" x14ac:dyDescent="0.25">
      <c r="A311" s="28" t="s">
        <v>37</v>
      </c>
      <c r="B311" s="41">
        <f>B313</f>
        <v>20</v>
      </c>
      <c r="C311" s="16">
        <f>(B311/$B$9)*100</f>
        <v>0.6691201070592171</v>
      </c>
      <c r="D311" s="41">
        <f>D313</f>
        <v>7</v>
      </c>
      <c r="E311" s="42">
        <f>E313</f>
        <v>13</v>
      </c>
      <c r="G311" s="13"/>
    </row>
    <row r="312" spans="1:7" ht="9" customHeight="1" x14ac:dyDescent="0.25">
      <c r="A312" s="28"/>
      <c r="B312" s="41"/>
      <c r="C312" s="16"/>
      <c r="D312" s="41"/>
      <c r="E312" s="42"/>
      <c r="G312" s="13"/>
    </row>
    <row r="313" spans="1:7" ht="12.75" customHeight="1" x14ac:dyDescent="0.25">
      <c r="A313" s="9" t="s">
        <v>120</v>
      </c>
      <c r="B313" s="31">
        <f>D313+E313</f>
        <v>20</v>
      </c>
      <c r="C313" s="22">
        <f>(B313/$B$9)*100</f>
        <v>0.6691201070592171</v>
      </c>
      <c r="D313" s="31">
        <v>7</v>
      </c>
      <c r="E313" s="32">
        <v>13</v>
      </c>
      <c r="G313" s="13"/>
    </row>
    <row r="314" spans="1:7" ht="11.25" customHeight="1" x14ac:dyDescent="0.25">
      <c r="A314" s="10"/>
      <c r="B314" s="25"/>
      <c r="C314" s="16"/>
      <c r="D314" s="25"/>
      <c r="E314" s="26"/>
      <c r="G314" s="13"/>
    </row>
    <row r="315" spans="1:7" x14ac:dyDescent="0.25">
      <c r="A315" s="61" t="s">
        <v>25</v>
      </c>
      <c r="B315" s="15">
        <f>B322+B317</f>
        <v>61</v>
      </c>
      <c r="C315" s="16">
        <f t="shared" si="32"/>
        <v>2.0408163265306123</v>
      </c>
      <c r="D315" s="15">
        <f>D322+D317</f>
        <v>20</v>
      </c>
      <c r="E315" s="17">
        <f>E322+E317</f>
        <v>41</v>
      </c>
      <c r="G315" s="13"/>
    </row>
    <row r="316" spans="1:7" ht="11.25" customHeight="1" x14ac:dyDescent="0.25">
      <c r="A316" s="24"/>
      <c r="B316" s="15"/>
      <c r="C316" s="16"/>
      <c r="D316" s="17"/>
      <c r="E316" s="17"/>
      <c r="G316" s="13"/>
    </row>
    <row r="317" spans="1:7" ht="15" customHeight="1" x14ac:dyDescent="0.25">
      <c r="A317" s="24" t="s">
        <v>12</v>
      </c>
      <c r="B317" s="15">
        <f>SUM(B319:B320)</f>
        <v>5</v>
      </c>
      <c r="C317" s="22">
        <f t="shared" si="32"/>
        <v>0.16728002676480427</v>
      </c>
      <c r="D317" s="15">
        <f>SUM(D319:D320)</f>
        <v>3</v>
      </c>
      <c r="E317" s="17">
        <f>SUM(E319:E320)</f>
        <v>2</v>
      </c>
      <c r="G317" s="13"/>
    </row>
    <row r="318" spans="1:7" ht="8.25" customHeight="1" x14ac:dyDescent="0.25">
      <c r="A318" s="24"/>
      <c r="B318" s="15"/>
      <c r="C318" s="22"/>
      <c r="D318" s="17"/>
      <c r="E318" s="17"/>
      <c r="G318" s="13"/>
    </row>
    <row r="319" spans="1:7" ht="13.5" customHeight="1" x14ac:dyDescent="0.25">
      <c r="A319" s="57" t="s">
        <v>162</v>
      </c>
      <c r="B319" s="25">
        <f>D319+E319</f>
        <v>2</v>
      </c>
      <c r="C319" s="22">
        <f t="shared" si="32"/>
        <v>6.6912010705921718E-2</v>
      </c>
      <c r="D319" s="26">
        <v>1</v>
      </c>
      <c r="E319" s="26">
        <v>1</v>
      </c>
      <c r="G319" s="13"/>
    </row>
    <row r="320" spans="1:7" ht="13.5" customHeight="1" x14ac:dyDescent="0.25">
      <c r="A320" s="57" t="s">
        <v>163</v>
      </c>
      <c r="B320" s="25">
        <f>D320+E320</f>
        <v>3</v>
      </c>
      <c r="C320" s="22">
        <f t="shared" si="32"/>
        <v>0.10036801605888257</v>
      </c>
      <c r="D320" s="26">
        <v>2</v>
      </c>
      <c r="E320" s="26">
        <v>1</v>
      </c>
      <c r="G320" s="13"/>
    </row>
    <row r="321" spans="1:8" ht="14.25" customHeight="1" x14ac:dyDescent="0.25">
      <c r="A321" s="24"/>
      <c r="B321" s="15"/>
      <c r="C321" s="16"/>
      <c r="D321" s="17"/>
      <c r="E321" s="17"/>
      <c r="G321" s="13"/>
    </row>
    <row r="322" spans="1:8" x14ac:dyDescent="0.25">
      <c r="A322" s="24" t="s">
        <v>22</v>
      </c>
      <c r="B322" s="15">
        <f>SUM(B324:B324)</f>
        <v>56</v>
      </c>
      <c r="C322" s="16">
        <f t="shared" si="32"/>
        <v>1.873536299765808</v>
      </c>
      <c r="D322" s="15">
        <f>SUM(D324:D324)</f>
        <v>17</v>
      </c>
      <c r="E322" s="17">
        <f t="shared" ref="E322" si="37">E324</f>
        <v>39</v>
      </c>
      <c r="G322" s="13"/>
    </row>
    <row r="323" spans="1:8" ht="6" customHeight="1" x14ac:dyDescent="0.25">
      <c r="A323" s="24"/>
      <c r="B323" s="15"/>
      <c r="C323" s="16"/>
      <c r="D323" s="15"/>
      <c r="E323" s="17"/>
      <c r="G323" s="13"/>
    </row>
    <row r="324" spans="1:8" ht="12.95" customHeight="1" x14ac:dyDescent="0.25">
      <c r="A324" s="10" t="s">
        <v>121</v>
      </c>
      <c r="B324" s="31">
        <f>D324+E324</f>
        <v>56</v>
      </c>
      <c r="C324" s="22">
        <f t="shared" si="32"/>
        <v>1.873536299765808</v>
      </c>
      <c r="D324" s="31">
        <v>17</v>
      </c>
      <c r="E324" s="32">
        <v>39</v>
      </c>
      <c r="G324" s="13"/>
    </row>
    <row r="325" spans="1:8" ht="12.95" customHeight="1" x14ac:dyDescent="0.25">
      <c r="A325" s="29"/>
      <c r="B325" s="31"/>
      <c r="C325" s="22"/>
      <c r="D325" s="31"/>
      <c r="E325" s="32"/>
      <c r="G325" s="13"/>
    </row>
    <row r="326" spans="1:8" x14ac:dyDescent="0.25">
      <c r="A326" s="61" t="s">
        <v>11</v>
      </c>
      <c r="B326" s="15">
        <f>B332+B328</f>
        <v>30</v>
      </c>
      <c r="C326" s="16">
        <f t="shared" si="32"/>
        <v>1.0036801605888257</v>
      </c>
      <c r="D326" s="15">
        <f>D332+D328</f>
        <v>7</v>
      </c>
      <c r="E326" s="17">
        <f>E332+E328</f>
        <v>23</v>
      </c>
      <c r="G326" s="13"/>
    </row>
    <row r="327" spans="1:8" ht="11.25" customHeight="1" x14ac:dyDescent="0.25">
      <c r="A327" s="61"/>
      <c r="B327" s="15"/>
      <c r="C327" s="16"/>
      <c r="D327" s="15"/>
      <c r="E327" s="17"/>
      <c r="G327" s="13"/>
    </row>
    <row r="328" spans="1:8" x14ac:dyDescent="0.25">
      <c r="A328" s="24" t="s">
        <v>15</v>
      </c>
      <c r="B328" s="55">
        <f>SUM(B330:B330)</f>
        <v>17</v>
      </c>
      <c r="C328" s="16">
        <f t="shared" ref="C328:C330" si="38">(B328/$B$9)*100</f>
        <v>0.56875209100033464</v>
      </c>
      <c r="D328" s="55">
        <f>SUM(D330:D330)</f>
        <v>3</v>
      </c>
      <c r="E328" s="56">
        <f>SUM(E330:E330)</f>
        <v>14</v>
      </c>
      <c r="G328" s="13"/>
    </row>
    <row r="329" spans="1:8" ht="9" customHeight="1" x14ac:dyDescent="0.25">
      <c r="A329" s="24"/>
      <c r="B329" s="55"/>
      <c r="C329" s="16"/>
      <c r="D329" s="55"/>
      <c r="E329" s="56"/>
      <c r="G329" s="13"/>
    </row>
    <row r="330" spans="1:8" ht="15" customHeight="1" x14ac:dyDescent="0.25">
      <c r="A330" s="10" t="s">
        <v>93</v>
      </c>
      <c r="B330" s="31">
        <f>D330+E330</f>
        <v>17</v>
      </c>
      <c r="C330" s="22">
        <f t="shared" si="38"/>
        <v>0.56875209100033464</v>
      </c>
      <c r="D330" s="11">
        <v>3</v>
      </c>
      <c r="E330" s="12">
        <v>14</v>
      </c>
      <c r="G330" s="13"/>
    </row>
    <row r="331" spans="1:8" ht="9.75" customHeight="1" x14ac:dyDescent="0.25">
      <c r="A331" s="10"/>
      <c r="B331" s="11"/>
      <c r="C331" s="11"/>
      <c r="D331" s="11"/>
      <c r="E331" s="12"/>
      <c r="G331" s="13"/>
    </row>
    <row r="332" spans="1:8" x14ac:dyDescent="0.25">
      <c r="A332" s="24" t="s">
        <v>18</v>
      </c>
      <c r="B332" s="55">
        <f>SUM(B334:B334)</f>
        <v>13</v>
      </c>
      <c r="C332" s="16">
        <f t="shared" ref="C332:C396" si="39">(B332/$B$9)*100</f>
        <v>0.43492806958849112</v>
      </c>
      <c r="D332" s="55">
        <f>SUM(D334:D334)</f>
        <v>4</v>
      </c>
      <c r="E332" s="56">
        <f>SUM(E334:E334)</f>
        <v>9</v>
      </c>
      <c r="G332" s="13"/>
    </row>
    <row r="333" spans="1:8" ht="6.75" customHeight="1" x14ac:dyDescent="0.25">
      <c r="A333" s="28"/>
      <c r="B333" s="55"/>
      <c r="C333" s="16"/>
      <c r="D333" s="55"/>
      <c r="E333" s="56"/>
      <c r="G333" s="13"/>
    </row>
    <row r="334" spans="1:8" ht="15" customHeight="1" x14ac:dyDescent="0.25">
      <c r="A334" s="64" t="s">
        <v>110</v>
      </c>
      <c r="B334" s="31">
        <f>D334+E334</f>
        <v>13</v>
      </c>
      <c r="C334" s="22">
        <f t="shared" si="39"/>
        <v>0.43492806958849112</v>
      </c>
      <c r="D334" s="31">
        <v>4</v>
      </c>
      <c r="E334" s="32">
        <v>9</v>
      </c>
      <c r="G334" s="13"/>
    </row>
    <row r="335" spans="1:8" ht="15.75" customHeight="1" x14ac:dyDescent="0.25">
      <c r="A335" s="10"/>
      <c r="B335" s="11"/>
      <c r="C335" s="16"/>
      <c r="D335" s="11"/>
      <c r="E335" s="12"/>
      <c r="G335" s="13"/>
    </row>
    <row r="336" spans="1:8" x14ac:dyDescent="0.25">
      <c r="A336" s="61" t="s">
        <v>26</v>
      </c>
      <c r="B336" s="15">
        <f>B338+B359+B369+B346+B365+B373</f>
        <v>375</v>
      </c>
      <c r="C336" s="16">
        <f t="shared" si="39"/>
        <v>12.546002007360322</v>
      </c>
      <c r="D336" s="15">
        <f>D338+D359+D369+D346+D365+D373</f>
        <v>86</v>
      </c>
      <c r="E336" s="17">
        <f>E338+E359+E369+E346+E365+E373</f>
        <v>289</v>
      </c>
      <c r="G336" s="13"/>
      <c r="H336" s="13"/>
    </row>
    <row r="337" spans="1:10" ht="12.75" customHeight="1" x14ac:dyDescent="0.25">
      <c r="A337" s="24"/>
      <c r="B337" s="15"/>
      <c r="C337" s="16"/>
      <c r="D337" s="15"/>
      <c r="E337" s="17"/>
      <c r="G337" s="13"/>
    </row>
    <row r="338" spans="1:10" x14ac:dyDescent="0.25">
      <c r="A338" s="24" t="s">
        <v>12</v>
      </c>
      <c r="B338" s="15">
        <f>SUM(B340:B344)</f>
        <v>152</v>
      </c>
      <c r="C338" s="16">
        <f t="shared" si="39"/>
        <v>5.0853128136500505</v>
      </c>
      <c r="D338" s="15">
        <f>SUM(D340:D344)</f>
        <v>34</v>
      </c>
      <c r="E338" s="17">
        <f>SUM(E340:E344)</f>
        <v>118</v>
      </c>
      <c r="G338" s="13"/>
    </row>
    <row r="339" spans="1:10" ht="9.75" customHeight="1" x14ac:dyDescent="0.25">
      <c r="A339" s="28"/>
      <c r="B339" s="15"/>
      <c r="C339" s="16"/>
      <c r="D339" s="15"/>
      <c r="E339" s="17"/>
      <c r="G339" s="13"/>
    </row>
    <row r="340" spans="1:10" ht="15" customHeight="1" x14ac:dyDescent="0.25">
      <c r="A340" s="29" t="s">
        <v>81</v>
      </c>
      <c r="B340" s="31">
        <f>E340+D340</f>
        <v>52</v>
      </c>
      <c r="C340" s="22">
        <f t="shared" si="39"/>
        <v>1.7397122783539645</v>
      </c>
      <c r="D340" s="34">
        <v>9</v>
      </c>
      <c r="E340" s="32">
        <v>43</v>
      </c>
      <c r="G340" s="13"/>
    </row>
    <row r="341" spans="1:10" ht="15" customHeight="1" x14ac:dyDescent="0.25">
      <c r="A341" s="57" t="s">
        <v>82</v>
      </c>
      <c r="B341" s="31">
        <f>E341+D341</f>
        <v>36</v>
      </c>
      <c r="C341" s="22">
        <f>(B341/$B$9)*100</f>
        <v>1.2044161927065908</v>
      </c>
      <c r="D341" s="34">
        <v>10</v>
      </c>
      <c r="E341" s="32">
        <v>26</v>
      </c>
      <c r="G341" s="13"/>
    </row>
    <row r="342" spans="1:10" ht="28.5" customHeight="1" x14ac:dyDescent="0.25">
      <c r="A342" s="53" t="s">
        <v>159</v>
      </c>
      <c r="B342" s="31">
        <f>E342+D342</f>
        <v>13</v>
      </c>
      <c r="C342" s="22">
        <f>(B342/$B$9)*100</f>
        <v>0.43492806958849112</v>
      </c>
      <c r="D342" s="34">
        <v>4</v>
      </c>
      <c r="E342" s="32">
        <v>9</v>
      </c>
      <c r="G342" s="13"/>
    </row>
    <row r="343" spans="1:10" ht="30.75" customHeight="1" x14ac:dyDescent="0.25">
      <c r="A343" s="53" t="s">
        <v>160</v>
      </c>
      <c r="B343" s="31">
        <f>D343+E343</f>
        <v>28</v>
      </c>
      <c r="C343" s="22">
        <f>(B343/$B$9)*100</f>
        <v>0.93676814988290402</v>
      </c>
      <c r="D343" s="34">
        <v>6</v>
      </c>
      <c r="E343" s="32">
        <v>22</v>
      </c>
      <c r="G343" s="13"/>
    </row>
    <row r="344" spans="1:10" ht="15" customHeight="1" x14ac:dyDescent="0.25">
      <c r="A344" s="53" t="s">
        <v>86</v>
      </c>
      <c r="B344" s="31">
        <f>D344+E344</f>
        <v>23</v>
      </c>
      <c r="C344" s="22">
        <f>(B344/$B$9)*100</f>
        <v>0.76948812311809967</v>
      </c>
      <c r="D344" s="34">
        <v>5</v>
      </c>
      <c r="E344" s="32">
        <v>18</v>
      </c>
      <c r="G344" s="13"/>
    </row>
    <row r="345" spans="1:10" ht="10.5" customHeight="1" x14ac:dyDescent="0.25">
      <c r="A345" s="24"/>
      <c r="B345" s="15"/>
      <c r="C345" s="22"/>
      <c r="D345" s="15"/>
      <c r="E345" s="17"/>
      <c r="G345" s="13"/>
      <c r="J345" s="28"/>
    </row>
    <row r="346" spans="1:10" ht="14.25" customHeight="1" x14ac:dyDescent="0.25">
      <c r="A346" s="24" t="s">
        <v>14</v>
      </c>
      <c r="B346" s="15">
        <f>B348</f>
        <v>25</v>
      </c>
      <c r="C346" s="16">
        <f t="shared" ref="C346:C348" si="40">(B346/$B$9)*100</f>
        <v>0.83640013382402145</v>
      </c>
      <c r="D346" s="15">
        <f t="shared" ref="D346:E346" si="41">D348</f>
        <v>6</v>
      </c>
      <c r="E346" s="17">
        <f t="shared" si="41"/>
        <v>19</v>
      </c>
      <c r="G346" s="13"/>
      <c r="J346" s="28"/>
    </row>
    <row r="347" spans="1:10" ht="9.75" customHeight="1" x14ac:dyDescent="0.25">
      <c r="A347" s="24"/>
      <c r="B347" s="15"/>
      <c r="C347" s="22"/>
      <c r="D347" s="15"/>
      <c r="E347" s="17"/>
      <c r="G347" s="13"/>
      <c r="J347" s="28"/>
    </row>
    <row r="348" spans="1:10" ht="14.25" customHeight="1" x14ac:dyDescent="0.25">
      <c r="A348" s="21" t="s">
        <v>128</v>
      </c>
      <c r="B348" s="25">
        <f>D348+E348</f>
        <v>25</v>
      </c>
      <c r="C348" s="22">
        <f t="shared" si="40"/>
        <v>0.83640013382402145</v>
      </c>
      <c r="D348" s="25">
        <v>6</v>
      </c>
      <c r="E348" s="26">
        <v>19</v>
      </c>
      <c r="G348" s="13"/>
      <c r="J348" s="28"/>
    </row>
    <row r="349" spans="1:10" ht="12.75" customHeight="1" x14ac:dyDescent="0.25">
      <c r="A349" s="53"/>
      <c r="C349" s="69"/>
      <c r="D349" s="75"/>
      <c r="G349" s="13"/>
    </row>
    <row r="350" spans="1:10" ht="12.75" customHeight="1" x14ac:dyDescent="0.25">
      <c r="A350" s="53"/>
      <c r="C350" s="69"/>
      <c r="D350" s="75"/>
      <c r="G350" s="13"/>
    </row>
    <row r="351" spans="1:10" ht="18" customHeight="1" x14ac:dyDescent="0.25">
      <c r="A351" s="95" t="s">
        <v>49</v>
      </c>
      <c r="B351" s="95"/>
      <c r="C351" s="95"/>
      <c r="D351" s="95"/>
      <c r="E351" s="95"/>
      <c r="G351" s="13"/>
    </row>
    <row r="352" spans="1:10" ht="18" customHeight="1" x14ac:dyDescent="0.25">
      <c r="A352" s="95" t="s">
        <v>0</v>
      </c>
      <c r="B352" s="95"/>
      <c r="C352" s="95"/>
      <c r="D352" s="95"/>
      <c r="E352" s="95"/>
      <c r="G352" s="13"/>
    </row>
    <row r="353" spans="1:7" ht="18" customHeight="1" x14ac:dyDescent="0.25">
      <c r="A353" s="95" t="s">
        <v>137</v>
      </c>
      <c r="B353" s="95"/>
      <c r="C353" s="95"/>
      <c r="D353" s="95"/>
      <c r="E353" s="95"/>
      <c r="G353" s="13"/>
    </row>
    <row r="354" spans="1:7" ht="18" customHeight="1" x14ac:dyDescent="0.25">
      <c r="A354" s="95" t="s">
        <v>31</v>
      </c>
      <c r="B354" s="95"/>
      <c r="C354" s="95"/>
      <c r="D354" s="95"/>
      <c r="E354" s="95"/>
      <c r="G354" s="13"/>
    </row>
    <row r="355" spans="1:7" ht="18" customHeight="1" thickBot="1" x14ac:dyDescent="0.3">
      <c r="A355" s="94"/>
      <c r="B355" s="94"/>
      <c r="C355" s="94"/>
      <c r="D355" s="94"/>
      <c r="E355" s="94"/>
      <c r="G355" s="13"/>
    </row>
    <row r="356" spans="1:7" ht="18" customHeight="1" thickTop="1" x14ac:dyDescent="0.25">
      <c r="A356" s="98" t="s">
        <v>2</v>
      </c>
      <c r="B356" s="100" t="s">
        <v>3</v>
      </c>
      <c r="C356" s="100" t="s">
        <v>4</v>
      </c>
      <c r="D356" s="96" t="s">
        <v>1</v>
      </c>
      <c r="E356" s="97"/>
      <c r="G356" s="13"/>
    </row>
    <row r="357" spans="1:7" ht="18" customHeight="1" x14ac:dyDescent="0.25">
      <c r="A357" s="98"/>
      <c r="B357" s="100"/>
      <c r="C357" s="100"/>
      <c r="D357" s="102" t="s">
        <v>5</v>
      </c>
      <c r="E357" s="103" t="s">
        <v>6</v>
      </c>
      <c r="G357" s="13"/>
    </row>
    <row r="358" spans="1:7" ht="18" customHeight="1" x14ac:dyDescent="0.25">
      <c r="A358" s="99"/>
      <c r="B358" s="101"/>
      <c r="C358" s="101"/>
      <c r="D358" s="101"/>
      <c r="E358" s="96"/>
      <c r="G358" s="13"/>
    </row>
    <row r="359" spans="1:7" x14ac:dyDescent="0.25">
      <c r="A359" s="24" t="s">
        <v>15</v>
      </c>
      <c r="B359" s="15">
        <f>SUM(B361:B363)</f>
        <v>140</v>
      </c>
      <c r="C359" s="16">
        <f t="shared" si="39"/>
        <v>4.6838407494145207</v>
      </c>
      <c r="D359" s="15">
        <f>SUM(D361:D363)</f>
        <v>24</v>
      </c>
      <c r="E359" s="17">
        <f>SUM(E361:E363)</f>
        <v>116</v>
      </c>
      <c r="G359" s="13"/>
    </row>
    <row r="360" spans="1:7" ht="6.75" customHeight="1" x14ac:dyDescent="0.25">
      <c r="A360" s="24"/>
      <c r="B360" s="15"/>
      <c r="C360" s="16"/>
      <c r="D360" s="15"/>
      <c r="E360" s="17"/>
      <c r="G360" s="13"/>
    </row>
    <row r="361" spans="1:7" ht="12.75" customHeight="1" x14ac:dyDescent="0.25">
      <c r="A361" s="10" t="s">
        <v>95</v>
      </c>
      <c r="B361" s="31">
        <f>D361+E361</f>
        <v>61</v>
      </c>
      <c r="C361" s="22">
        <f t="shared" si="39"/>
        <v>2.0408163265306123</v>
      </c>
      <c r="D361" s="25">
        <v>4</v>
      </c>
      <c r="E361" s="26">
        <v>57</v>
      </c>
      <c r="G361" s="13"/>
    </row>
    <row r="362" spans="1:7" ht="15" customHeight="1" x14ac:dyDescent="0.25">
      <c r="A362" s="10" t="s">
        <v>93</v>
      </c>
      <c r="B362" s="31">
        <f>D362+E362</f>
        <v>41</v>
      </c>
      <c r="C362" s="22">
        <f t="shared" si="39"/>
        <v>1.3716962194713951</v>
      </c>
      <c r="D362" s="31">
        <v>17</v>
      </c>
      <c r="E362" s="32">
        <v>24</v>
      </c>
      <c r="G362" s="13"/>
    </row>
    <row r="363" spans="1:7" ht="15" customHeight="1" x14ac:dyDescent="0.25">
      <c r="A363" s="10" t="s">
        <v>94</v>
      </c>
      <c r="B363" s="31">
        <f>D363+E363</f>
        <v>38</v>
      </c>
      <c r="C363" s="22">
        <f t="shared" si="39"/>
        <v>1.2713282034125126</v>
      </c>
      <c r="D363" s="31">
        <v>3</v>
      </c>
      <c r="E363" s="32">
        <v>35</v>
      </c>
      <c r="G363" s="13"/>
    </row>
    <row r="364" spans="1:7" ht="12" customHeight="1" x14ac:dyDescent="0.25">
      <c r="A364" s="10"/>
      <c r="B364" s="31"/>
      <c r="C364" s="22"/>
      <c r="D364" s="31"/>
      <c r="E364" s="32"/>
      <c r="G364" s="13"/>
    </row>
    <row r="365" spans="1:7" ht="15" customHeight="1" x14ac:dyDescent="0.25">
      <c r="A365" s="24" t="s">
        <v>16</v>
      </c>
      <c r="B365" s="41">
        <f>B367</f>
        <v>7</v>
      </c>
      <c r="C365" s="16">
        <f>(B365/$B$9)*100</f>
        <v>0.23419203747072601</v>
      </c>
      <c r="D365" s="41">
        <f>D367</f>
        <v>5</v>
      </c>
      <c r="E365" s="42">
        <f>E367</f>
        <v>2</v>
      </c>
      <c r="G365" s="13"/>
    </row>
    <row r="366" spans="1:7" ht="9" customHeight="1" x14ac:dyDescent="0.25">
      <c r="A366" s="24"/>
      <c r="B366" s="31"/>
      <c r="C366" s="22"/>
      <c r="D366" s="34"/>
      <c r="E366" s="32"/>
      <c r="G366" s="13"/>
    </row>
    <row r="367" spans="1:7" ht="15" customHeight="1" x14ac:dyDescent="0.25">
      <c r="A367" s="21" t="s">
        <v>161</v>
      </c>
      <c r="B367" s="31">
        <f>D367+E367</f>
        <v>7</v>
      </c>
      <c r="C367" s="22">
        <f>(B367/$B$9)*100</f>
        <v>0.23419203747072601</v>
      </c>
      <c r="D367" s="34">
        <v>5</v>
      </c>
      <c r="E367" s="32">
        <v>2</v>
      </c>
      <c r="G367" s="13"/>
    </row>
    <row r="368" spans="1:7" ht="15" customHeight="1" x14ac:dyDescent="0.25">
      <c r="B368" s="31"/>
      <c r="C368" s="22"/>
      <c r="D368" s="34"/>
      <c r="E368" s="32"/>
      <c r="G368" s="13"/>
    </row>
    <row r="369" spans="1:9" x14ac:dyDescent="0.25">
      <c r="A369" s="65" t="s">
        <v>24</v>
      </c>
      <c r="B369" s="41">
        <f>B371</f>
        <v>43</v>
      </c>
      <c r="C369" s="16">
        <f t="shared" si="39"/>
        <v>1.4386082301773169</v>
      </c>
      <c r="D369" s="41">
        <f>D371</f>
        <v>12</v>
      </c>
      <c r="E369" s="42">
        <f>E371</f>
        <v>31</v>
      </c>
      <c r="G369" s="13"/>
    </row>
    <row r="370" spans="1:9" ht="6.75" customHeight="1" x14ac:dyDescent="0.25">
      <c r="A370" s="65"/>
      <c r="B370" s="41"/>
      <c r="C370" s="16"/>
      <c r="D370" s="41"/>
      <c r="E370" s="42"/>
      <c r="G370" s="13"/>
    </row>
    <row r="371" spans="1:9" ht="12.75" customHeight="1" x14ac:dyDescent="0.25">
      <c r="A371" s="9" t="s">
        <v>64</v>
      </c>
      <c r="B371" s="31">
        <f>D371+E371</f>
        <v>43</v>
      </c>
      <c r="C371" s="22">
        <f t="shared" si="39"/>
        <v>1.4386082301773169</v>
      </c>
      <c r="D371" s="31">
        <v>12</v>
      </c>
      <c r="E371" s="32">
        <v>31</v>
      </c>
      <c r="G371" s="13"/>
    </row>
    <row r="372" spans="1:9" ht="12.75" customHeight="1" x14ac:dyDescent="0.25">
      <c r="A372" s="10"/>
      <c r="B372" s="31"/>
      <c r="C372" s="22"/>
      <c r="D372" s="31"/>
      <c r="E372" s="32"/>
      <c r="G372" s="13"/>
    </row>
    <row r="373" spans="1:9" ht="15" customHeight="1" x14ac:dyDescent="0.25">
      <c r="A373" s="28" t="s">
        <v>37</v>
      </c>
      <c r="B373" s="41">
        <f>B374</f>
        <v>8</v>
      </c>
      <c r="C373" s="16">
        <f t="shared" si="39"/>
        <v>0.26764804282368687</v>
      </c>
      <c r="D373" s="41">
        <f t="shared" ref="D373:E373" si="42">D374</f>
        <v>5</v>
      </c>
      <c r="E373" s="42">
        <f t="shared" si="42"/>
        <v>3</v>
      </c>
      <c r="G373" s="13"/>
    </row>
    <row r="374" spans="1:9" ht="15" customHeight="1" x14ac:dyDescent="0.25">
      <c r="A374" s="9" t="s">
        <v>135</v>
      </c>
      <c r="B374" s="31">
        <f>D374+E374</f>
        <v>8</v>
      </c>
      <c r="C374" s="22">
        <f t="shared" si="39"/>
        <v>0.26764804282368687</v>
      </c>
      <c r="D374" s="31">
        <v>5</v>
      </c>
      <c r="E374" s="32">
        <v>3</v>
      </c>
      <c r="G374" s="13"/>
    </row>
    <row r="375" spans="1:9" ht="9" customHeight="1" x14ac:dyDescent="0.25">
      <c r="A375" s="10"/>
      <c r="B375" s="31"/>
      <c r="C375" s="16"/>
      <c r="D375" s="31"/>
      <c r="E375" s="32"/>
      <c r="G375" s="13"/>
    </row>
    <row r="376" spans="1:9" x14ac:dyDescent="0.25">
      <c r="A376" s="61" t="s">
        <v>27</v>
      </c>
      <c r="B376" s="15">
        <f>B393+B378+B382+B389</f>
        <v>255</v>
      </c>
      <c r="C376" s="16">
        <f t="shared" si="39"/>
        <v>8.5312813650050181</v>
      </c>
      <c r="D376" s="15">
        <f>D393+D382+D389</f>
        <v>69</v>
      </c>
      <c r="E376" s="17">
        <f>E393+E378+E382+E389</f>
        <v>186</v>
      </c>
      <c r="G376" s="13"/>
      <c r="I376" s="13"/>
    </row>
    <row r="377" spans="1:9" ht="10.5" customHeight="1" x14ac:dyDescent="0.25">
      <c r="A377" s="61"/>
      <c r="B377" s="15"/>
      <c r="C377" s="16"/>
      <c r="D377" s="15"/>
      <c r="E377" s="17"/>
      <c r="G377" s="13"/>
    </row>
    <row r="378" spans="1:9" x14ac:dyDescent="0.25">
      <c r="A378" s="24" t="s">
        <v>12</v>
      </c>
      <c r="B378" s="15">
        <f>B380</f>
        <v>7</v>
      </c>
      <c r="C378" s="16">
        <f t="shared" si="39"/>
        <v>0.23419203747072601</v>
      </c>
      <c r="D378" s="62" t="s">
        <v>33</v>
      </c>
      <c r="E378" s="17">
        <f>E380</f>
        <v>7</v>
      </c>
      <c r="G378" s="13"/>
    </row>
    <row r="379" spans="1:9" ht="9.75" customHeight="1" x14ac:dyDescent="0.25">
      <c r="A379" s="24"/>
      <c r="B379" s="15"/>
      <c r="C379" s="16"/>
      <c r="D379" s="15"/>
      <c r="E379" s="17"/>
      <c r="G379" s="13"/>
    </row>
    <row r="380" spans="1:9" x14ac:dyDescent="0.25">
      <c r="A380" s="30" t="s">
        <v>81</v>
      </c>
      <c r="B380" s="23">
        <f>E380</f>
        <v>7</v>
      </c>
      <c r="C380" s="22">
        <f t="shared" si="39"/>
        <v>0.23419203747072601</v>
      </c>
      <c r="D380" s="48" t="s">
        <v>33</v>
      </c>
      <c r="E380" s="26">
        <v>7</v>
      </c>
      <c r="G380" s="13"/>
    </row>
    <row r="381" spans="1:9" ht="10.5" customHeight="1" x14ac:dyDescent="0.25">
      <c r="A381" s="61"/>
      <c r="B381" s="15"/>
      <c r="C381" s="16"/>
      <c r="D381" s="15"/>
      <c r="E381" s="17"/>
      <c r="G381" s="13"/>
    </row>
    <row r="382" spans="1:9" ht="15" customHeight="1" x14ac:dyDescent="0.25">
      <c r="A382" s="28" t="s">
        <v>22</v>
      </c>
      <c r="B382" s="15">
        <f>SUM(B384:B387)</f>
        <v>132</v>
      </c>
      <c r="C382" s="16">
        <f t="shared" si="39"/>
        <v>4.4161927065908335</v>
      </c>
      <c r="D382" s="15">
        <f>SUM(D384:D387)</f>
        <v>35</v>
      </c>
      <c r="E382" s="17">
        <f>SUM(E384:E387)</f>
        <v>97</v>
      </c>
      <c r="G382" s="13"/>
      <c r="H382" s="13"/>
    </row>
    <row r="383" spans="1:9" ht="5.25" customHeight="1" x14ac:dyDescent="0.25">
      <c r="A383" s="28"/>
      <c r="B383" s="15"/>
      <c r="C383" s="22"/>
      <c r="D383" s="15"/>
      <c r="E383" s="17"/>
      <c r="G383" s="13"/>
    </row>
    <row r="384" spans="1:9" ht="15" customHeight="1" x14ac:dyDescent="0.25">
      <c r="A384" s="21" t="s">
        <v>112</v>
      </c>
      <c r="B384" s="23">
        <f>E384+D384</f>
        <v>40</v>
      </c>
      <c r="C384" s="22">
        <f t="shared" si="39"/>
        <v>1.3382402141184342</v>
      </c>
      <c r="D384" s="25">
        <v>13</v>
      </c>
      <c r="E384" s="26">
        <v>27</v>
      </c>
      <c r="G384" s="13"/>
    </row>
    <row r="385" spans="1:7" ht="15" customHeight="1" x14ac:dyDescent="0.25">
      <c r="A385" s="21" t="s">
        <v>115</v>
      </c>
      <c r="B385" s="23">
        <f>E385+D385</f>
        <v>26</v>
      </c>
      <c r="C385" s="22">
        <f>(B385/$B$9)*100</f>
        <v>0.86985613917698223</v>
      </c>
      <c r="D385" s="25">
        <v>4</v>
      </c>
      <c r="E385" s="26">
        <v>22</v>
      </c>
      <c r="G385" s="13"/>
    </row>
    <row r="386" spans="1:7" ht="15" customHeight="1" x14ac:dyDescent="0.25">
      <c r="A386" s="66" t="s">
        <v>114</v>
      </c>
      <c r="B386" s="23">
        <f>E386+D386</f>
        <v>38</v>
      </c>
      <c r="C386" s="22">
        <f t="shared" si="39"/>
        <v>1.2713282034125126</v>
      </c>
      <c r="D386" s="25">
        <v>12</v>
      </c>
      <c r="E386" s="26">
        <v>26</v>
      </c>
      <c r="G386" s="13"/>
    </row>
    <row r="387" spans="1:7" ht="15" customHeight="1" x14ac:dyDescent="0.25">
      <c r="A387" s="21" t="s">
        <v>113</v>
      </c>
      <c r="B387" s="23">
        <f>E387+D387</f>
        <v>28</v>
      </c>
      <c r="C387" s="22">
        <f>(B387/$B$9)*100</f>
        <v>0.93676814988290402</v>
      </c>
      <c r="D387" s="25">
        <v>6</v>
      </c>
      <c r="E387" s="26">
        <v>22</v>
      </c>
      <c r="G387" s="13"/>
    </row>
    <row r="388" spans="1:7" ht="14.25" customHeight="1" x14ac:dyDescent="0.25">
      <c r="A388" s="24"/>
      <c r="B388" s="15"/>
      <c r="C388" s="16"/>
      <c r="D388" s="15"/>
      <c r="E388" s="17"/>
      <c r="G388" s="13"/>
    </row>
    <row r="389" spans="1:7" ht="15" customHeight="1" x14ac:dyDescent="0.25">
      <c r="A389" s="20" t="s">
        <v>21</v>
      </c>
      <c r="B389" s="15">
        <f>B391</f>
        <v>84</v>
      </c>
      <c r="C389" s="16">
        <f t="shared" si="39"/>
        <v>2.810304449648712</v>
      </c>
      <c r="D389" s="15">
        <f>D391</f>
        <v>23</v>
      </c>
      <c r="E389" s="17">
        <f>E391</f>
        <v>61</v>
      </c>
      <c r="G389" s="13"/>
    </row>
    <row r="390" spans="1:7" ht="3.75" customHeight="1" x14ac:dyDescent="0.25">
      <c r="A390" s="24"/>
      <c r="B390" s="15"/>
      <c r="C390" s="16"/>
      <c r="D390" s="15"/>
      <c r="E390" s="17"/>
      <c r="G390" s="13"/>
    </row>
    <row r="391" spans="1:7" ht="15" customHeight="1" x14ac:dyDescent="0.25">
      <c r="A391" s="30" t="s">
        <v>116</v>
      </c>
      <c r="B391" s="23">
        <f>E391+D391</f>
        <v>84</v>
      </c>
      <c r="C391" s="22">
        <f t="shared" si="39"/>
        <v>2.810304449648712</v>
      </c>
      <c r="D391" s="25">
        <v>23</v>
      </c>
      <c r="E391" s="26">
        <v>61</v>
      </c>
      <c r="G391" s="13"/>
    </row>
    <row r="392" spans="1:7" ht="11.25" customHeight="1" x14ac:dyDescent="0.25">
      <c r="A392" s="24"/>
      <c r="B392" s="15"/>
      <c r="C392" s="16"/>
      <c r="D392" s="15"/>
      <c r="E392" s="17"/>
      <c r="G392" s="13"/>
    </row>
    <row r="393" spans="1:7" x14ac:dyDescent="0.25">
      <c r="A393" s="24" t="s">
        <v>18</v>
      </c>
      <c r="B393" s="15">
        <f>SUM(B395:B396)</f>
        <v>32</v>
      </c>
      <c r="C393" s="16">
        <f t="shared" si="39"/>
        <v>1.0705921712947475</v>
      </c>
      <c r="D393" s="15">
        <f>SUM(D395:D396)</f>
        <v>11</v>
      </c>
      <c r="E393" s="17">
        <f>SUM(E395:E396)</f>
        <v>21</v>
      </c>
      <c r="G393" s="13"/>
    </row>
    <row r="394" spans="1:7" ht="11.25" customHeight="1" x14ac:dyDescent="0.25">
      <c r="A394" s="24"/>
      <c r="B394" s="15"/>
      <c r="C394" s="16"/>
      <c r="D394" s="15"/>
      <c r="E394" s="17"/>
      <c r="G394" s="13"/>
    </row>
    <row r="395" spans="1:7" ht="15" customHeight="1" x14ac:dyDescent="0.25">
      <c r="A395" s="10" t="s">
        <v>110</v>
      </c>
      <c r="B395" s="31">
        <f>D395+E395</f>
        <v>14</v>
      </c>
      <c r="C395" s="22">
        <f t="shared" si="39"/>
        <v>0.46838407494145201</v>
      </c>
      <c r="D395" s="25">
        <v>3</v>
      </c>
      <c r="E395" s="26">
        <v>11</v>
      </c>
      <c r="G395" s="13"/>
    </row>
    <row r="396" spans="1:7" ht="15" customHeight="1" x14ac:dyDescent="0.25">
      <c r="A396" s="10" t="s">
        <v>111</v>
      </c>
      <c r="B396" s="31">
        <f>D396+E396</f>
        <v>18</v>
      </c>
      <c r="C396" s="22">
        <f t="shared" si="39"/>
        <v>0.60220809635329542</v>
      </c>
      <c r="D396" s="31">
        <v>8</v>
      </c>
      <c r="E396" s="32">
        <v>10</v>
      </c>
      <c r="G396" s="13"/>
    </row>
    <row r="397" spans="1:7" ht="14.25" customHeight="1" x14ac:dyDescent="0.25">
      <c r="A397" s="10"/>
      <c r="B397" s="25"/>
      <c r="C397" s="16"/>
      <c r="D397" s="25"/>
      <c r="E397" s="26"/>
      <c r="G397" s="13"/>
    </row>
    <row r="398" spans="1:7" ht="17.25" customHeight="1" x14ac:dyDescent="0.25">
      <c r="A398" s="89" t="s">
        <v>40</v>
      </c>
      <c r="B398" s="80">
        <f>B412+B400+B406</f>
        <v>49</v>
      </c>
      <c r="C398" s="81">
        <f t="shared" ref="C398" si="43">(B398/$B$9)*100</f>
        <v>1.639344262295082</v>
      </c>
      <c r="D398" s="80">
        <f>D412+D400+D406</f>
        <v>18</v>
      </c>
      <c r="E398" s="82">
        <f>E412+E400+E406</f>
        <v>31</v>
      </c>
      <c r="G398" s="13"/>
    </row>
    <row r="399" spans="1:7" x14ac:dyDescent="0.25">
      <c r="A399" s="67"/>
      <c r="B399" s="25"/>
      <c r="C399" s="16"/>
      <c r="D399" s="25"/>
      <c r="E399" s="26"/>
      <c r="G399" s="13"/>
    </row>
    <row r="400" spans="1:7" x14ac:dyDescent="0.25">
      <c r="A400" s="67" t="s">
        <v>54</v>
      </c>
      <c r="B400" s="15">
        <f>B402</f>
        <v>14</v>
      </c>
      <c r="C400" s="22">
        <f t="shared" ref="C400" si="44">(B400/$B$9)*100</f>
        <v>0.46838407494145201</v>
      </c>
      <c r="D400" s="15">
        <f>D402</f>
        <v>8</v>
      </c>
      <c r="E400" s="17">
        <f>E402</f>
        <v>6</v>
      </c>
      <c r="G400" s="13"/>
    </row>
    <row r="401" spans="1:7" ht="7.5" customHeight="1" x14ac:dyDescent="0.25">
      <c r="A401" s="28"/>
      <c r="B401" s="25"/>
      <c r="C401" s="16"/>
      <c r="D401" s="25"/>
      <c r="E401" s="26"/>
      <c r="G401" s="13"/>
    </row>
    <row r="402" spans="1:7" x14ac:dyDescent="0.25">
      <c r="A402" s="28" t="s">
        <v>22</v>
      </c>
      <c r="B402" s="15">
        <f>B404</f>
        <v>14</v>
      </c>
      <c r="C402" s="16">
        <f>(B402/$B$9)*100</f>
        <v>0.46838407494145201</v>
      </c>
      <c r="D402" s="15">
        <f>D404</f>
        <v>8</v>
      </c>
      <c r="E402" s="17">
        <f>E404</f>
        <v>6</v>
      </c>
      <c r="G402" s="13"/>
    </row>
    <row r="403" spans="1:7" ht="6" customHeight="1" x14ac:dyDescent="0.25">
      <c r="A403" s="28"/>
      <c r="B403" s="15"/>
      <c r="C403" s="16"/>
      <c r="D403" s="15"/>
      <c r="E403" s="17"/>
      <c r="G403" s="13"/>
    </row>
    <row r="404" spans="1:7" ht="13.5" customHeight="1" x14ac:dyDescent="0.25">
      <c r="A404" s="29" t="s">
        <v>93</v>
      </c>
      <c r="B404" s="25">
        <f>D404+E404</f>
        <v>14</v>
      </c>
      <c r="C404" s="22">
        <f>(B404/$B$9)*100</f>
        <v>0.46838407494145201</v>
      </c>
      <c r="D404" s="25">
        <v>8</v>
      </c>
      <c r="E404" s="26">
        <v>6</v>
      </c>
      <c r="G404" s="13"/>
    </row>
    <row r="405" spans="1:7" ht="13.5" customHeight="1" x14ac:dyDescent="0.25">
      <c r="A405" s="29"/>
      <c r="B405" s="25"/>
      <c r="C405" s="22"/>
      <c r="D405" s="25"/>
      <c r="E405" s="26"/>
      <c r="G405" s="13"/>
    </row>
    <row r="406" spans="1:7" ht="13.5" customHeight="1" x14ac:dyDescent="0.25">
      <c r="A406" s="67" t="s">
        <v>122</v>
      </c>
      <c r="B406" s="15">
        <f>B408</f>
        <v>21</v>
      </c>
      <c r="C406" s="16">
        <f>(B406/$B$9)*100</f>
        <v>0.70257611241217799</v>
      </c>
      <c r="D406" s="15">
        <f>D408</f>
        <v>8</v>
      </c>
      <c r="E406" s="17">
        <f>E408</f>
        <v>13</v>
      </c>
      <c r="G406" s="13"/>
    </row>
    <row r="407" spans="1:7" ht="13.5" customHeight="1" x14ac:dyDescent="0.25">
      <c r="A407" s="28"/>
      <c r="B407" s="25"/>
      <c r="C407" s="16"/>
      <c r="D407" s="25"/>
      <c r="E407" s="26"/>
      <c r="G407" s="13"/>
    </row>
    <row r="408" spans="1:7" ht="13.5" customHeight="1" x14ac:dyDescent="0.25">
      <c r="A408" s="28" t="s">
        <v>22</v>
      </c>
      <c r="B408" s="15">
        <f>B410</f>
        <v>21</v>
      </c>
      <c r="C408" s="16">
        <f>(B408/$B$9)*100</f>
        <v>0.70257611241217799</v>
      </c>
      <c r="D408" s="15">
        <f>D410</f>
        <v>8</v>
      </c>
      <c r="E408" s="17">
        <f>E410</f>
        <v>13</v>
      </c>
      <c r="G408" s="13"/>
    </row>
    <row r="409" spans="1:7" ht="13.5" customHeight="1" x14ac:dyDescent="0.25">
      <c r="A409" s="28"/>
      <c r="B409" s="25"/>
      <c r="C409" s="16"/>
      <c r="D409" s="25"/>
      <c r="E409" s="26"/>
      <c r="G409" s="13"/>
    </row>
    <row r="410" spans="1:7" ht="13.5" customHeight="1" x14ac:dyDescent="0.25">
      <c r="A410" s="29" t="s">
        <v>93</v>
      </c>
      <c r="B410" s="31">
        <f>D410+E410</f>
        <v>21</v>
      </c>
      <c r="C410" s="22">
        <f>(B410/$B$9)*100</f>
        <v>0.70257611241217799</v>
      </c>
      <c r="D410" s="25">
        <v>8</v>
      </c>
      <c r="E410" s="26">
        <v>13</v>
      </c>
      <c r="G410" s="13"/>
    </row>
    <row r="411" spans="1:7" ht="13.5" customHeight="1" x14ac:dyDescent="0.25">
      <c r="A411" s="29"/>
      <c r="B411" s="25"/>
      <c r="C411" s="16"/>
      <c r="D411" s="25"/>
      <c r="E411" s="26"/>
      <c r="G411" s="13"/>
    </row>
    <row r="412" spans="1:7" x14ac:dyDescent="0.25">
      <c r="A412" s="67" t="s">
        <v>53</v>
      </c>
      <c r="B412" s="15">
        <f>B414</f>
        <v>14</v>
      </c>
      <c r="C412" s="16">
        <f>(B412/$B$9)*100</f>
        <v>0.46838407494145201</v>
      </c>
      <c r="D412" s="15">
        <f>D414</f>
        <v>2</v>
      </c>
      <c r="E412" s="17">
        <f>E414</f>
        <v>12</v>
      </c>
      <c r="G412" s="13"/>
    </row>
    <row r="413" spans="1:7" ht="9.75" customHeight="1" x14ac:dyDescent="0.25">
      <c r="A413" s="28"/>
      <c r="B413" s="25"/>
      <c r="C413" s="16"/>
      <c r="D413" s="25"/>
      <c r="E413" s="26"/>
      <c r="G413" s="13"/>
    </row>
    <row r="414" spans="1:7" x14ac:dyDescent="0.25">
      <c r="A414" s="24" t="s">
        <v>12</v>
      </c>
      <c r="B414" s="15">
        <f>B416</f>
        <v>14</v>
      </c>
      <c r="C414" s="16">
        <f>(B414/$B$9)*100</f>
        <v>0.46838407494145201</v>
      </c>
      <c r="D414" s="15">
        <f>D416</f>
        <v>2</v>
      </c>
      <c r="E414" s="17">
        <f>E416</f>
        <v>12</v>
      </c>
      <c r="G414" s="13"/>
    </row>
    <row r="415" spans="1:7" ht="9.75" customHeight="1" x14ac:dyDescent="0.25">
      <c r="A415" s="28"/>
      <c r="B415" s="15"/>
      <c r="C415" s="16"/>
      <c r="D415" s="15"/>
      <c r="E415" s="17"/>
      <c r="G415" s="13"/>
    </row>
    <row r="416" spans="1:7" ht="12.95" customHeight="1" x14ac:dyDescent="0.25">
      <c r="A416" s="57" t="s">
        <v>82</v>
      </c>
      <c r="B416" s="31">
        <f>D416+E416</f>
        <v>14</v>
      </c>
      <c r="C416" s="22">
        <f>(B416/$B$9)*100</f>
        <v>0.46838407494145201</v>
      </c>
      <c r="D416" s="25">
        <v>2</v>
      </c>
      <c r="E416" s="26">
        <v>12</v>
      </c>
      <c r="G416" s="13"/>
    </row>
    <row r="417" spans="1:7" ht="13.5" customHeight="1" x14ac:dyDescent="0.25">
      <c r="A417" s="29"/>
      <c r="B417" s="68"/>
      <c r="C417" s="69"/>
      <c r="D417" s="68"/>
      <c r="E417" s="68"/>
      <c r="G417" s="13"/>
    </row>
    <row r="418" spans="1:7" ht="12.75" customHeight="1" x14ac:dyDescent="0.25">
      <c r="A418" s="29"/>
      <c r="B418" s="68"/>
      <c r="C418" s="69"/>
      <c r="D418" s="68"/>
      <c r="E418" s="68"/>
      <c r="G418" s="13"/>
    </row>
    <row r="419" spans="1:7" ht="18" customHeight="1" x14ac:dyDescent="0.25">
      <c r="A419" s="95" t="s">
        <v>49</v>
      </c>
      <c r="B419" s="95"/>
      <c r="C419" s="95"/>
      <c r="D419" s="95"/>
      <c r="E419" s="95"/>
      <c r="G419" s="13"/>
    </row>
    <row r="420" spans="1:7" ht="18" customHeight="1" x14ac:dyDescent="0.25">
      <c r="A420" s="95" t="s">
        <v>0</v>
      </c>
      <c r="B420" s="95"/>
      <c r="C420" s="95"/>
      <c r="D420" s="95"/>
      <c r="E420" s="95"/>
      <c r="G420" s="13"/>
    </row>
    <row r="421" spans="1:7" ht="18" customHeight="1" x14ac:dyDescent="0.25">
      <c r="A421" s="95" t="s">
        <v>137</v>
      </c>
      <c r="B421" s="95"/>
      <c r="C421" s="95"/>
      <c r="D421" s="95"/>
      <c r="E421" s="95"/>
      <c r="G421" s="13"/>
    </row>
    <row r="422" spans="1:7" ht="18" customHeight="1" x14ac:dyDescent="0.25">
      <c r="A422" s="95" t="s">
        <v>32</v>
      </c>
      <c r="B422" s="95"/>
      <c r="C422" s="95"/>
      <c r="D422" s="95"/>
      <c r="E422" s="95"/>
      <c r="G422" s="13"/>
    </row>
    <row r="423" spans="1:7" ht="18" customHeight="1" thickBot="1" x14ac:dyDescent="0.3">
      <c r="A423" s="94"/>
      <c r="B423" s="94"/>
      <c r="C423" s="94"/>
      <c r="D423" s="94"/>
      <c r="E423" s="94"/>
      <c r="G423" s="13"/>
    </row>
    <row r="424" spans="1:7" ht="18" customHeight="1" thickTop="1" x14ac:dyDescent="0.25">
      <c r="A424" s="98" t="s">
        <v>2</v>
      </c>
      <c r="B424" s="100" t="s">
        <v>3</v>
      </c>
      <c r="C424" s="100" t="s">
        <v>4</v>
      </c>
      <c r="D424" s="96" t="s">
        <v>1</v>
      </c>
      <c r="E424" s="97"/>
      <c r="G424" s="13"/>
    </row>
    <row r="425" spans="1:7" ht="18" customHeight="1" x14ac:dyDescent="0.25">
      <c r="A425" s="98"/>
      <c r="B425" s="100"/>
      <c r="C425" s="100"/>
      <c r="D425" s="102" t="s">
        <v>5</v>
      </c>
      <c r="E425" s="103" t="s">
        <v>6</v>
      </c>
      <c r="G425" s="13"/>
    </row>
    <row r="426" spans="1:7" ht="18" customHeight="1" x14ac:dyDescent="0.25">
      <c r="A426" s="99"/>
      <c r="B426" s="101"/>
      <c r="C426" s="101"/>
      <c r="D426" s="101"/>
      <c r="E426" s="96"/>
      <c r="G426" s="13"/>
    </row>
    <row r="427" spans="1:7" ht="13.5" customHeight="1" x14ac:dyDescent="0.25">
      <c r="A427" s="29"/>
      <c r="B427" s="25"/>
      <c r="C427" s="22"/>
      <c r="D427" s="25"/>
      <c r="E427" s="26"/>
      <c r="G427" s="13"/>
    </row>
    <row r="428" spans="1:7" ht="12.75" customHeight="1" x14ac:dyDescent="0.25">
      <c r="A428" s="29"/>
      <c r="B428" s="11"/>
      <c r="C428" s="11"/>
      <c r="D428" s="11"/>
      <c r="E428" s="12"/>
    </row>
    <row r="429" spans="1:7" x14ac:dyDescent="0.25">
      <c r="A429" s="79" t="s">
        <v>28</v>
      </c>
      <c r="B429" s="90">
        <f>B432+B446</f>
        <v>75</v>
      </c>
      <c r="C429" s="81">
        <f t="shared" ref="C429:C446" si="45">(B429/$B$9)*100</f>
        <v>2.5092004014720644</v>
      </c>
      <c r="D429" s="90">
        <f>D432+D446</f>
        <v>37</v>
      </c>
      <c r="E429" s="91">
        <f>E432+E446</f>
        <v>38</v>
      </c>
    </row>
    <row r="430" spans="1:7" x14ac:dyDescent="0.25">
      <c r="A430" s="14"/>
      <c r="B430" s="55"/>
      <c r="C430" s="55"/>
      <c r="D430" s="55"/>
      <c r="E430" s="56"/>
    </row>
    <row r="431" spans="1:7" ht="11.25" customHeight="1" x14ac:dyDescent="0.25">
      <c r="A431" s="14"/>
      <c r="B431" s="55"/>
      <c r="C431" s="16"/>
      <c r="D431" s="55"/>
      <c r="E431" s="56"/>
    </row>
    <row r="432" spans="1:7" x14ac:dyDescent="0.25">
      <c r="A432" s="83" t="s">
        <v>8</v>
      </c>
      <c r="B432" s="90">
        <f>B442+B434+B438</f>
        <v>64</v>
      </c>
      <c r="C432" s="81">
        <f t="shared" si="45"/>
        <v>2.141184342589495</v>
      </c>
      <c r="D432" s="90">
        <f>D442+D434+D438</f>
        <v>29</v>
      </c>
      <c r="E432" s="91">
        <f>E442+E434+E438</f>
        <v>35</v>
      </c>
    </row>
    <row r="433" spans="1:5" ht="11.25" customHeight="1" x14ac:dyDescent="0.25">
      <c r="A433" s="10"/>
      <c r="B433" s="11"/>
      <c r="C433" s="16"/>
      <c r="D433" s="11"/>
      <c r="E433" s="12"/>
    </row>
    <row r="434" spans="1:5" ht="12.75" customHeight="1" x14ac:dyDescent="0.25">
      <c r="A434" s="24" t="s">
        <v>12</v>
      </c>
      <c r="B434" s="55">
        <f>B436</f>
        <v>36</v>
      </c>
      <c r="C434" s="16">
        <f t="shared" si="45"/>
        <v>1.2044161927065908</v>
      </c>
      <c r="D434" s="55">
        <f>D436</f>
        <v>17</v>
      </c>
      <c r="E434" s="56">
        <f>E436</f>
        <v>19</v>
      </c>
    </row>
    <row r="435" spans="1:5" ht="12.75" customHeight="1" x14ac:dyDescent="0.25">
      <c r="A435" s="24"/>
      <c r="B435" s="55"/>
      <c r="C435" s="16"/>
      <c r="D435" s="55"/>
      <c r="E435" s="56"/>
    </row>
    <row r="436" spans="1:5" ht="13.5" customHeight="1" x14ac:dyDescent="0.25">
      <c r="A436" s="10" t="s">
        <v>125</v>
      </c>
      <c r="B436" s="31">
        <f>D436+E436</f>
        <v>36</v>
      </c>
      <c r="C436" s="22">
        <f t="shared" si="45"/>
        <v>1.2044161927065908</v>
      </c>
      <c r="D436" s="11">
        <v>17</v>
      </c>
      <c r="E436" s="12">
        <v>19</v>
      </c>
    </row>
    <row r="437" spans="1:5" ht="15" customHeight="1" x14ac:dyDescent="0.25">
      <c r="A437" s="10"/>
      <c r="B437" s="11"/>
      <c r="C437" s="16"/>
      <c r="D437" s="11"/>
      <c r="E437" s="12"/>
    </row>
    <row r="438" spans="1:5" ht="15" customHeight="1" x14ac:dyDescent="0.25">
      <c r="A438" s="20" t="s">
        <v>123</v>
      </c>
      <c r="B438" s="41">
        <f>B440</f>
        <v>17</v>
      </c>
      <c r="C438" s="16">
        <f>(B438/$B$9)*100</f>
        <v>0.56875209100033464</v>
      </c>
      <c r="D438" s="55">
        <f>D440</f>
        <v>10</v>
      </c>
      <c r="E438" s="56">
        <f>E440</f>
        <v>7</v>
      </c>
    </row>
    <row r="439" spans="1:5" ht="11.25" customHeight="1" x14ac:dyDescent="0.25">
      <c r="A439" s="20"/>
      <c r="B439" s="31"/>
      <c r="C439" s="22"/>
      <c r="D439" s="11"/>
      <c r="E439" s="12"/>
    </row>
    <row r="440" spans="1:5" ht="15" customHeight="1" x14ac:dyDescent="0.25">
      <c r="A440" s="10" t="s">
        <v>124</v>
      </c>
      <c r="B440" s="31">
        <f>D440+E440</f>
        <v>17</v>
      </c>
      <c r="C440" s="22">
        <f>(B440/$B$9)*100</f>
        <v>0.56875209100033464</v>
      </c>
      <c r="D440" s="11">
        <v>10</v>
      </c>
      <c r="E440" s="12">
        <v>7</v>
      </c>
    </row>
    <row r="441" spans="1:5" ht="11.25" customHeight="1" x14ac:dyDescent="0.25">
      <c r="A441" s="10"/>
      <c r="B441" s="31"/>
      <c r="C441" s="22"/>
      <c r="D441" s="11"/>
      <c r="E441" s="12"/>
    </row>
    <row r="442" spans="1:5" x14ac:dyDescent="0.25">
      <c r="A442" s="24" t="s">
        <v>18</v>
      </c>
      <c r="B442" s="55">
        <f>SUM(B444:B444)</f>
        <v>11</v>
      </c>
      <c r="C442" s="16">
        <f t="shared" si="45"/>
        <v>0.36801605888256944</v>
      </c>
      <c r="D442" s="55">
        <f>SUM(D444:D444)</f>
        <v>2</v>
      </c>
      <c r="E442" s="56">
        <f>SUM(E444:E444)</f>
        <v>9</v>
      </c>
    </row>
    <row r="443" spans="1:5" ht="11.25" customHeight="1" x14ac:dyDescent="0.25">
      <c r="A443" s="24"/>
      <c r="B443" s="55"/>
      <c r="C443" s="22"/>
      <c r="D443" s="55"/>
      <c r="E443" s="56"/>
    </row>
    <row r="444" spans="1:5" ht="15" customHeight="1" x14ac:dyDescent="0.25">
      <c r="A444" s="10" t="s">
        <v>164</v>
      </c>
      <c r="B444" s="31">
        <f>D444+E444</f>
        <v>11</v>
      </c>
      <c r="C444" s="22">
        <f t="shared" si="45"/>
        <v>0.36801605888256944</v>
      </c>
      <c r="D444" s="31">
        <v>2</v>
      </c>
      <c r="E444" s="60">
        <v>9</v>
      </c>
    </row>
    <row r="445" spans="1:5" ht="15" customHeight="1" x14ac:dyDescent="0.25">
      <c r="A445" s="10"/>
      <c r="B445" s="31"/>
      <c r="C445" s="22"/>
      <c r="D445" s="31"/>
      <c r="E445" s="60"/>
    </row>
    <row r="446" spans="1:5" ht="15" customHeight="1" x14ac:dyDescent="0.25">
      <c r="A446" s="84" t="s">
        <v>106</v>
      </c>
      <c r="B446" s="92">
        <f>B448</f>
        <v>11</v>
      </c>
      <c r="C446" s="81">
        <f t="shared" si="45"/>
        <v>0.36801605888256944</v>
      </c>
      <c r="D446" s="92">
        <f t="shared" ref="D446:E446" si="46">D448</f>
        <v>8</v>
      </c>
      <c r="E446" s="93">
        <f t="shared" si="46"/>
        <v>3</v>
      </c>
    </row>
    <row r="447" spans="1:5" ht="11.25" customHeight="1" x14ac:dyDescent="0.25">
      <c r="A447" s="10"/>
      <c r="B447" s="31"/>
      <c r="C447" s="22"/>
      <c r="D447" s="31"/>
      <c r="E447" s="60"/>
    </row>
    <row r="448" spans="1:5" ht="15" customHeight="1" x14ac:dyDescent="0.25">
      <c r="A448" s="10" t="s">
        <v>126</v>
      </c>
      <c r="B448" s="31">
        <f>D448+E448</f>
        <v>11</v>
      </c>
      <c r="C448" s="22">
        <f t="shared" ref="C448" si="47">(B448/$B$9)*100</f>
        <v>0.36801605888256944</v>
      </c>
      <c r="D448" s="31">
        <v>8</v>
      </c>
      <c r="E448" s="60">
        <v>3</v>
      </c>
    </row>
    <row r="449" spans="1:5" x14ac:dyDescent="0.25">
      <c r="A449" s="71"/>
      <c r="B449" s="72"/>
      <c r="C449" s="72"/>
      <c r="D449" s="72"/>
      <c r="E449" s="73"/>
    </row>
    <row r="450" spans="1:5" x14ac:dyDescent="0.25">
      <c r="A450" s="29"/>
      <c r="B450" s="29"/>
      <c r="C450" s="29"/>
      <c r="D450" s="29"/>
      <c r="E450" s="29"/>
    </row>
    <row r="451" spans="1:5" x14ac:dyDescent="0.25">
      <c r="A451" s="29" t="s">
        <v>29</v>
      </c>
      <c r="B451" s="29"/>
      <c r="C451" s="29"/>
      <c r="D451" s="29"/>
      <c r="E451" s="29"/>
    </row>
    <row r="452" spans="1:5" x14ac:dyDescent="0.25">
      <c r="A452" s="29" t="s">
        <v>30</v>
      </c>
      <c r="B452" s="29"/>
      <c r="C452" s="29"/>
      <c r="D452" s="29"/>
      <c r="E452" s="29"/>
    </row>
  </sheetData>
  <mergeCells count="69">
    <mergeCell ref="D285:D286"/>
    <mergeCell ref="E285:E286"/>
    <mergeCell ref="C424:C426"/>
    <mergeCell ref="D425:D426"/>
    <mergeCell ref="E425:E426"/>
    <mergeCell ref="A421:E421"/>
    <mergeCell ref="A422:E422"/>
    <mergeCell ref="D424:E424"/>
    <mergeCell ref="A424:A426"/>
    <mergeCell ref="B424:B426"/>
    <mergeCell ref="A210:E210"/>
    <mergeCell ref="D212:E212"/>
    <mergeCell ref="A351:E351"/>
    <mergeCell ref="E213:E214"/>
    <mergeCell ref="A212:A214"/>
    <mergeCell ref="B212:B214"/>
    <mergeCell ref="C212:C214"/>
    <mergeCell ref="D213:D214"/>
    <mergeCell ref="A279:E279"/>
    <mergeCell ref="A280:E280"/>
    <mergeCell ref="A281:E281"/>
    <mergeCell ref="A282:E282"/>
    <mergeCell ref="A284:A286"/>
    <mergeCell ref="B284:B286"/>
    <mergeCell ref="C284:C286"/>
    <mergeCell ref="D284:E284"/>
    <mergeCell ref="C74:C76"/>
    <mergeCell ref="D75:D76"/>
    <mergeCell ref="E75:E76"/>
    <mergeCell ref="A420:E420"/>
    <mergeCell ref="A352:E352"/>
    <mergeCell ref="A353:E353"/>
    <mergeCell ref="A354:E354"/>
    <mergeCell ref="D356:E356"/>
    <mergeCell ref="A356:A358"/>
    <mergeCell ref="B356:B358"/>
    <mergeCell ref="A419:E419"/>
    <mergeCell ref="C356:C358"/>
    <mergeCell ref="D357:D358"/>
    <mergeCell ref="E357:E358"/>
    <mergeCell ref="A208:E208"/>
    <mergeCell ref="A209:E209"/>
    <mergeCell ref="A207:E207"/>
    <mergeCell ref="A139:E139"/>
    <mergeCell ref="A140:E140"/>
    <mergeCell ref="A141:E141"/>
    <mergeCell ref="A142:E142"/>
    <mergeCell ref="D144:E144"/>
    <mergeCell ref="A144:A146"/>
    <mergeCell ref="B144:B146"/>
    <mergeCell ref="C144:C146"/>
    <mergeCell ref="D145:D146"/>
    <mergeCell ref="E145:E146"/>
    <mergeCell ref="A70:E70"/>
    <mergeCell ref="A71:E71"/>
    <mergeCell ref="D74:E74"/>
    <mergeCell ref="A72:E72"/>
    <mergeCell ref="A1:E1"/>
    <mergeCell ref="A2:E2"/>
    <mergeCell ref="A3:E3"/>
    <mergeCell ref="D5:E5"/>
    <mergeCell ref="A69:E69"/>
    <mergeCell ref="A5:A7"/>
    <mergeCell ref="B5:B7"/>
    <mergeCell ref="C5:C7"/>
    <mergeCell ref="D6:D7"/>
    <mergeCell ref="E6:E7"/>
    <mergeCell ref="A74:A76"/>
    <mergeCell ref="B74:B76"/>
  </mergeCells>
  <pageMargins left="0.70866141732283472" right="0.70866141732283472" top="0.74803149606299213" bottom="0.74803149606299213" header="0.31496062992125984" footer="0.31496062992125984"/>
  <pageSetup scale="75" orientation="portrait" r:id="rId1"/>
  <headerFooter>
    <oddFooter>&amp;R&amp;P</oddFooter>
  </headerFooter>
  <ignoredErrors>
    <ignoredError sqref="B106 C28 C148 C167 C328 C332 C48 C201 C162 C179 C190 C221 C223 C225 C230 C254 C429 C432 C26 C40 C44 C58 C60 C82 C102 C111 C117 C124 C128 C135 B64 C267 C269 C273 C315 C322 C338 C359 C393 C398 C288 C32 C442 C250 C245:C246 C326 C369 C175 C376 C256 C260 B265 C336 C434 C402 C400 C234 C292 C298 C311 C18 C16 C13 C98 B155 B108 C216 C382 C389 B264 C306 C446 C23 C89 C438 C55 C36 C197 B132 B104 C158 C171 C238 C242 C294 C302 C365 C373 C317 C346 C406 C408 C412 C414" formula="1"/>
    <ignoredError sqref="B11 D11:E11 C106" evalError="1"/>
    <ignoredError sqref="C9" evalError="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1F0B-BC3F-43C5-93B9-DF3432FA5DA3}">
  <dimension ref="A1"/>
  <sheetViews>
    <sheetView topLeftCell="B1" workbookViewId="0">
      <selection activeCell="R13" sqref="R1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DE6C7-6718-4143-9744-269D261CD7D6}">
  <dimension ref="D6:I12"/>
  <sheetViews>
    <sheetView workbookViewId="0">
      <selection activeCell="G17" sqref="G17"/>
    </sheetView>
  </sheetViews>
  <sheetFormatPr baseColWidth="10" defaultRowHeight="15" x14ac:dyDescent="0.25"/>
  <cols>
    <col min="5" max="5" width="37.42578125" bestFit="1" customWidth="1"/>
  </cols>
  <sheetData>
    <row r="6" spans="4:9" x14ac:dyDescent="0.25">
      <c r="D6" s="1"/>
      <c r="E6" s="1"/>
      <c r="F6" t="s">
        <v>7</v>
      </c>
      <c r="G6" s="2" t="s">
        <v>5</v>
      </c>
      <c r="H6" s="2" t="s">
        <v>6</v>
      </c>
    </row>
    <row r="7" spans="4:9" x14ac:dyDescent="0.25">
      <c r="D7" s="1"/>
      <c r="E7" s="3" t="s">
        <v>7</v>
      </c>
      <c r="F7" s="6">
        <v>2989</v>
      </c>
      <c r="G7" s="4">
        <v>874</v>
      </c>
      <c r="H7" s="4">
        <v>2115</v>
      </c>
      <c r="I7" s="8"/>
    </row>
    <row r="8" spans="4:9" x14ac:dyDescent="0.25">
      <c r="D8" s="1"/>
      <c r="E8" s="2" t="s">
        <v>56</v>
      </c>
      <c r="F8" s="6">
        <v>11</v>
      </c>
      <c r="G8" s="4">
        <v>2</v>
      </c>
      <c r="H8" s="4">
        <v>9</v>
      </c>
      <c r="I8" s="8"/>
    </row>
    <row r="9" spans="4:9" x14ac:dyDescent="0.25">
      <c r="D9" s="1"/>
      <c r="E9" s="2" t="s">
        <v>39</v>
      </c>
      <c r="F9" s="6">
        <v>157</v>
      </c>
      <c r="G9" s="2">
        <v>50</v>
      </c>
      <c r="H9" s="4">
        <v>107</v>
      </c>
      <c r="I9" s="8"/>
    </row>
    <row r="10" spans="4:9" x14ac:dyDescent="0.25">
      <c r="D10" s="1"/>
      <c r="E10" s="2" t="s">
        <v>13</v>
      </c>
      <c r="F10" s="6">
        <v>2746</v>
      </c>
      <c r="G10" s="7">
        <v>785</v>
      </c>
      <c r="H10" s="6">
        <v>1961</v>
      </c>
      <c r="I10" s="8"/>
    </row>
    <row r="11" spans="4:9" x14ac:dyDescent="0.25">
      <c r="D11" s="1"/>
      <c r="E11" s="2" t="s">
        <v>28</v>
      </c>
      <c r="F11" s="5">
        <v>75</v>
      </c>
      <c r="G11" s="2">
        <v>37</v>
      </c>
      <c r="H11" s="2">
        <v>38</v>
      </c>
      <c r="I11" s="8"/>
    </row>
    <row r="12" spans="4:9" x14ac:dyDescent="0.25">
      <c r="F12" s="8"/>
      <c r="G12" s="8"/>
      <c r="H12" s="8"/>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Cuadro-14</vt:lpstr>
      <vt:lpstr>Gráfica</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name</dc:creator>
  <cp:lastModifiedBy>Eric Garcia</cp:lastModifiedBy>
  <cp:lastPrinted>2025-04-14T17:38:33Z</cp:lastPrinted>
  <dcterms:created xsi:type="dcterms:W3CDTF">2020-05-27T19:09:38Z</dcterms:created>
  <dcterms:modified xsi:type="dcterms:W3CDTF">2025-04-14T17:40:15Z</dcterms:modified>
</cp:coreProperties>
</file>