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105" windowWidth="9105" windowHeight="4935" activeTab="0"/>
  </bookViews>
  <sheets>
    <sheet name="cuadro26" sheetId="1" r:id="rId1"/>
  </sheets>
  <definedNames/>
  <calcPr fullCalcOnLoad="1"/>
</workbook>
</file>

<file path=xl/sharedStrings.xml><?xml version="1.0" encoding="utf-8"?>
<sst xmlns="http://schemas.openxmlformats.org/spreadsheetml/2006/main" count="79" uniqueCount="63">
  <si>
    <t>Total</t>
  </si>
  <si>
    <t>Programa y Sexo</t>
  </si>
  <si>
    <t>Sede, Facultad y Ubicación</t>
  </si>
  <si>
    <t>Trabajo por</t>
  </si>
  <si>
    <t>Sub-</t>
  </si>
  <si>
    <t>Matrícula</t>
  </si>
  <si>
    <t>Hombres</t>
  </si>
  <si>
    <t>Mujeres</t>
  </si>
  <si>
    <t xml:space="preserve">                   TOTAL.............................................................</t>
  </si>
  <si>
    <t xml:space="preserve">                                                        Porcentaje.................................................................</t>
  </si>
  <si>
    <t>CIUDAD UNIVERSITARIA........................................................................</t>
  </si>
  <si>
    <t>Administración de Empresas y Contabilidad................................................................................</t>
  </si>
  <si>
    <t>Administración Pública......................................................................................................................</t>
  </si>
  <si>
    <t>Bellas Artes.........................................................................................................................................</t>
  </si>
  <si>
    <t>Ciencias Agropecuarias......................................................................................................</t>
  </si>
  <si>
    <t>Ciencias de la Educación....................................................................................................................</t>
  </si>
  <si>
    <t>Ciencias Naturales, Exactas y Tecnología........................................................................................</t>
  </si>
  <si>
    <t>Comunicación Social......................................................................................................................</t>
  </si>
  <si>
    <t>Derecho y Ciencias Políticas...........................................................................................................</t>
  </si>
  <si>
    <t>Economía............................................................................................................................................</t>
  </si>
  <si>
    <t>Enfermería.............................................................................................................................................</t>
  </si>
  <si>
    <t>Farmacia.................................................................................................................................................</t>
  </si>
  <si>
    <t>Humanidades....................................................................................................................................</t>
  </si>
  <si>
    <t>Informática, Electrónica y Comunicación.............................................................................</t>
  </si>
  <si>
    <t>Medicina................................................................................................................................................</t>
  </si>
  <si>
    <t>Medicina Veterinaria........................................................................................................................</t>
  </si>
  <si>
    <t>Odontología......................................................................................................................................</t>
  </si>
  <si>
    <t>Ciencias Agropecuarias (Chiriquí)...............................................................................................</t>
  </si>
  <si>
    <t>CENTROS REGIONALES UNIVERSITARIOS...................</t>
  </si>
  <si>
    <t>Azuero....................................................................................................................................................</t>
  </si>
  <si>
    <t>Bocas del Toro.................................................................................................................................</t>
  </si>
  <si>
    <t>Coclé.....................................................................................................................................................</t>
  </si>
  <si>
    <t>Colón......................................................................................................................................................</t>
  </si>
  <si>
    <t>Los Santos.........................................................................................................................................</t>
  </si>
  <si>
    <t>Panamá Oeste.....................................................................................................................................</t>
  </si>
  <si>
    <t>San Miguelito.........................................................................................................................................</t>
  </si>
  <si>
    <t>Veraguas..............................................................................................................................................</t>
  </si>
  <si>
    <t>EXTENSIONES DOCENTES.......................................................................</t>
  </si>
  <si>
    <t>Darién.....................................................................................................................................................</t>
  </si>
  <si>
    <t>Fuente: Vicerrectoría de Asuntos Estudiantiles</t>
  </si>
  <si>
    <t>Aguadulce.............................................................................................................................................................</t>
  </si>
  <si>
    <t>Psicología......................................................................................................................................</t>
  </si>
  <si>
    <t>Salud Integral(1)</t>
  </si>
  <si>
    <t>(1) Se refiere al programa que incluye ayuda en alimentación y en lentes</t>
  </si>
  <si>
    <t>PROGRAMAS ANEXOS.......................................................................</t>
  </si>
  <si>
    <t>Tortí.....................................................................................................................................................</t>
  </si>
  <si>
    <t>Ingeniería.............................................................................................................................................</t>
  </si>
  <si>
    <t>SEGÚN SEDE, FACULTAD Y UBICACIÓN:  PRIMER SEMESTRE;</t>
  </si>
  <si>
    <t>Chiriquí Grande.............................................................................................................................................................</t>
  </si>
  <si>
    <t>Kankintú.............................................................................................................................................................</t>
  </si>
  <si>
    <t>Arquitectura y Diseño.........................................................................................................................................</t>
  </si>
  <si>
    <t>Panamá Este.....................................................................................................................................</t>
  </si>
  <si>
    <t>Portobelo.............................................................................................................................................................</t>
  </si>
  <si>
    <t xml:space="preserve">Exoneración </t>
  </si>
  <si>
    <t>de Matrícula</t>
  </si>
  <si>
    <t>Transporte y Beca</t>
  </si>
  <si>
    <t>Ayuda Económica Universitaria</t>
  </si>
  <si>
    <t xml:space="preserve"> UNIVERSIDAD DE PANAMÁ, POR PROGRAMA Y SEXO, Y AYUDA ECONÓMICA UNIVERSITARIA</t>
  </si>
  <si>
    <t>Cuadro 26 .  ESTUDIANTES BENEFICIADOS POR LOS PROGRAMAS DE BIENESTAR ESTUDIANTIL EN LA</t>
  </si>
  <si>
    <t>AÑO ACADÉMICO 2,018</t>
  </si>
  <si>
    <t>Las Tablas………………………………………………………….</t>
  </si>
  <si>
    <t>Kussapin……………………………………………………………….</t>
  </si>
  <si>
    <t>San Miguel 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</si>
</sst>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1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B/.&quot;;\-#,##0\ &quot;B/.&quot;"/>
    <numFmt numFmtId="209" formatCode="#,##0\ &quot;B/.&quot;;[Red]\-#,##0\ &quot;B/.&quot;"/>
    <numFmt numFmtId="210" formatCode="#,##0.00\ &quot;B/.&quot;;\-#,##0.00\ &quot;B/.&quot;"/>
    <numFmt numFmtId="211" formatCode="#,##0.00\ &quot;B/.&quot;;[Red]\-#,##0.00\ &quot;B/.&quot;"/>
    <numFmt numFmtId="212" formatCode="_-* #,##0\ &quot;B/.&quot;_-;\-* #,##0\ &quot;B/.&quot;_-;_-* &quot;-&quot;\ &quot;B/.&quot;_-;_-@_-"/>
    <numFmt numFmtId="213" formatCode="_-* #,##0\ _B_/_._-;\-* #,##0\ _B_/_._-;_-* &quot;-&quot;\ _B_/_._-;_-@_-"/>
    <numFmt numFmtId="214" formatCode="_-* #,##0.00\ &quot;B/.&quot;_-;\-* #,##0.00\ &quot;B/.&quot;_-;_-* &quot;-&quot;??\ &quot;B/.&quot;_-;_-@_-"/>
    <numFmt numFmtId="215" formatCode="_-* #,##0.00\ _B_/_._-;\-* #,##0.00\ _B_/_._-;_-* &quot;-&quot;??\ _B_/_._-;_-@_-"/>
    <numFmt numFmtId="216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CDE3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 quotePrefix="1">
      <alignment horizontal="left"/>
    </xf>
    <xf numFmtId="3" fontId="5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4" fillId="0" borderId="16" xfId="0" applyFont="1" applyBorder="1" applyAlignment="1">
      <alignment/>
    </xf>
    <xf numFmtId="0" fontId="0" fillId="0" borderId="15" xfId="0" applyBorder="1" applyAlignment="1">
      <alignment/>
    </xf>
    <xf numFmtId="0" fontId="4" fillId="0" borderId="17" xfId="0" applyFont="1" applyBorder="1" applyAlignment="1">
      <alignment/>
    </xf>
    <xf numFmtId="3" fontId="5" fillId="0" borderId="16" xfId="0" applyNumberFormat="1" applyFont="1" applyBorder="1" applyAlignment="1" quotePrefix="1">
      <alignment horizontal="right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9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3" fontId="5" fillId="0" borderId="12" xfId="0" applyNumberFormat="1" applyFont="1" applyBorder="1" applyAlignment="1" quotePrefix="1">
      <alignment horizontal="right"/>
    </xf>
    <xf numFmtId="0" fontId="5" fillId="0" borderId="12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4" fillId="0" borderId="11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216" fontId="5" fillId="0" borderId="11" xfId="0" applyNumberFormat="1" applyFont="1" applyBorder="1" applyAlignment="1">
      <alignment/>
    </xf>
    <xf numFmtId="216" fontId="5" fillId="0" borderId="0" xfId="0" applyNumberFormat="1" applyFont="1" applyBorder="1" applyAlignment="1">
      <alignment/>
    </xf>
    <xf numFmtId="216" fontId="5" fillId="0" borderId="16" xfId="0" applyNumberFormat="1" applyFont="1" applyBorder="1" applyAlignment="1">
      <alignment/>
    </xf>
    <xf numFmtId="216" fontId="5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21" xfId="0" applyFont="1" applyFill="1" applyBorder="1" applyAlignment="1">
      <alignment horizontal="centerContinuous"/>
    </xf>
    <xf numFmtId="0" fontId="0" fillId="33" borderId="22" xfId="0" applyFill="1" applyBorder="1" applyAlignment="1">
      <alignment/>
    </xf>
    <xf numFmtId="0" fontId="4" fillId="33" borderId="19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216" fontId="4" fillId="33" borderId="13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Continuous"/>
    </xf>
    <xf numFmtId="0" fontId="5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showGridLines="0" tabSelected="1" zoomScalePageLayoutView="0" workbookViewId="0" topLeftCell="A1">
      <selection activeCell="B13" sqref="B13"/>
    </sheetView>
  </sheetViews>
  <sheetFormatPr defaultColWidth="11.421875" defaultRowHeight="12.75"/>
  <cols>
    <col min="1" max="1" width="51.57421875" style="0" customWidth="1"/>
    <col min="2" max="2" width="12.421875" style="0" customWidth="1"/>
    <col min="3" max="4" width="11.140625" style="0" customWidth="1"/>
    <col min="5" max="5" width="9.140625" style="0" customWidth="1"/>
    <col min="6" max="6" width="11.00390625" style="0" customWidth="1"/>
    <col min="7" max="7" width="9.7109375" style="0" customWidth="1"/>
    <col min="8" max="8" width="8.28125" style="0" customWidth="1"/>
    <col min="9" max="9" width="11.140625" style="0" customWidth="1"/>
    <col min="10" max="10" width="9.8515625" style="0" customWidth="1"/>
    <col min="11" max="11" width="8.8515625" style="0" customWidth="1"/>
    <col min="12" max="12" width="11.00390625" style="0" customWidth="1"/>
    <col min="13" max="14" width="9.421875" style="0" customWidth="1"/>
    <col min="15" max="15" width="11.00390625" style="0" customWidth="1"/>
    <col min="16" max="16" width="15.421875" style="0" customWidth="1"/>
  </cols>
  <sheetData>
    <row r="1" spans="1:16" ht="15.75">
      <c r="A1" s="86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5.75">
      <c r="A2" s="86" t="s">
        <v>57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5.75">
      <c r="A3" s="86" t="s">
        <v>47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5.75">
      <c r="A4" s="86" t="s">
        <v>59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ht="17.25" customHeight="1" thickBot="1">
      <c r="A5" s="1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3"/>
      <c r="P5" s="23"/>
    </row>
    <row r="6" spans="1:16" ht="18" customHeight="1" thickTop="1">
      <c r="A6" s="49"/>
      <c r="B6" s="50"/>
      <c r="C6" s="51"/>
      <c r="D6" s="52"/>
      <c r="E6" s="51"/>
      <c r="F6" s="53"/>
      <c r="G6" s="53"/>
      <c r="H6" s="53"/>
      <c r="I6" s="53"/>
      <c r="J6" s="53"/>
      <c r="K6" s="53"/>
      <c r="L6" s="53"/>
      <c r="M6" s="53"/>
      <c r="N6" s="54"/>
      <c r="O6" s="55"/>
      <c r="P6" s="55"/>
    </row>
    <row r="7" spans="1:16" ht="15.75">
      <c r="A7" s="49"/>
      <c r="B7" s="83" t="s">
        <v>0</v>
      </c>
      <c r="C7" s="84"/>
      <c r="D7" s="85"/>
      <c r="E7" s="78" t="s">
        <v>1</v>
      </c>
      <c r="F7" s="79"/>
      <c r="G7" s="79"/>
      <c r="H7" s="79"/>
      <c r="I7" s="79"/>
      <c r="J7" s="79"/>
      <c r="K7" s="79"/>
      <c r="L7" s="79"/>
      <c r="M7" s="79"/>
      <c r="N7" s="78" t="s">
        <v>56</v>
      </c>
      <c r="O7" s="79"/>
      <c r="P7" s="79"/>
    </row>
    <row r="8" spans="1:16" ht="15.75">
      <c r="A8" s="68" t="s">
        <v>2</v>
      </c>
      <c r="B8" s="56"/>
      <c r="C8" s="57"/>
      <c r="D8" s="58"/>
      <c r="E8" s="59"/>
      <c r="F8" s="80" t="s">
        <v>3</v>
      </c>
      <c r="G8" s="81"/>
      <c r="H8" s="59"/>
      <c r="I8" s="80" t="s">
        <v>53</v>
      </c>
      <c r="J8" s="81"/>
      <c r="K8" s="60"/>
      <c r="L8" s="61"/>
      <c r="M8" s="62"/>
      <c r="N8" s="63"/>
      <c r="O8" s="64"/>
      <c r="P8" s="65"/>
    </row>
    <row r="9" spans="1:16" ht="15.75">
      <c r="A9" s="49"/>
      <c r="B9" s="66"/>
      <c r="C9" s="66"/>
      <c r="D9" s="66"/>
      <c r="E9" s="70" t="s">
        <v>4</v>
      </c>
      <c r="F9" s="78" t="s">
        <v>5</v>
      </c>
      <c r="G9" s="82"/>
      <c r="H9" s="70" t="s">
        <v>4</v>
      </c>
      <c r="I9" s="78" t="s">
        <v>54</v>
      </c>
      <c r="J9" s="82"/>
      <c r="K9" s="70" t="s">
        <v>4</v>
      </c>
      <c r="L9" s="78" t="s">
        <v>42</v>
      </c>
      <c r="M9" s="79"/>
      <c r="N9" s="74" t="s">
        <v>4</v>
      </c>
      <c r="O9" s="78" t="s">
        <v>55</v>
      </c>
      <c r="P9" s="79"/>
    </row>
    <row r="10" spans="1:16" ht="21" customHeight="1">
      <c r="A10" s="67"/>
      <c r="B10" s="69" t="s">
        <v>0</v>
      </c>
      <c r="C10" s="69" t="s">
        <v>6</v>
      </c>
      <c r="D10" s="69" t="s">
        <v>7</v>
      </c>
      <c r="E10" s="69" t="s">
        <v>0</v>
      </c>
      <c r="F10" s="69" t="s">
        <v>6</v>
      </c>
      <c r="G10" s="69" t="s">
        <v>7</v>
      </c>
      <c r="H10" s="69" t="s">
        <v>0</v>
      </c>
      <c r="I10" s="69" t="s">
        <v>6</v>
      </c>
      <c r="J10" s="71" t="s">
        <v>7</v>
      </c>
      <c r="K10" s="71" t="s">
        <v>0</v>
      </c>
      <c r="L10" s="72" t="s">
        <v>6</v>
      </c>
      <c r="M10" s="73" t="s">
        <v>7</v>
      </c>
      <c r="N10" s="75" t="s">
        <v>0</v>
      </c>
      <c r="O10" s="75" t="s">
        <v>6</v>
      </c>
      <c r="P10" s="76" t="s">
        <v>7</v>
      </c>
    </row>
    <row r="11" spans="1:16" ht="14.25" customHeight="1">
      <c r="A11" s="2"/>
      <c r="B11" s="2"/>
      <c r="C11" s="2"/>
      <c r="D11" s="2"/>
      <c r="E11" s="2"/>
      <c r="F11" s="2"/>
      <c r="G11" s="2"/>
      <c r="H11" s="2"/>
      <c r="I11" s="2"/>
      <c r="J11" s="3"/>
      <c r="K11" s="3"/>
      <c r="L11" s="3"/>
      <c r="M11" s="5"/>
      <c r="N11" s="24"/>
      <c r="O11" s="28"/>
      <c r="P11" s="20"/>
    </row>
    <row r="12" spans="1:16" ht="15.75">
      <c r="A12" s="6" t="s">
        <v>8</v>
      </c>
      <c r="B12" s="7">
        <f aca="true" t="shared" si="0" ref="B12:P12">B16+B38+B40+B53+B58</f>
        <v>2554</v>
      </c>
      <c r="C12" s="7">
        <f t="shared" si="0"/>
        <v>961</v>
      </c>
      <c r="D12" s="7">
        <f t="shared" si="0"/>
        <v>1499</v>
      </c>
      <c r="E12" s="7">
        <f t="shared" si="0"/>
        <v>1283</v>
      </c>
      <c r="F12" s="7">
        <f t="shared" si="0"/>
        <v>555</v>
      </c>
      <c r="G12" s="7">
        <f t="shared" si="0"/>
        <v>728</v>
      </c>
      <c r="H12" s="7">
        <f t="shared" si="0"/>
        <v>710</v>
      </c>
      <c r="I12" s="7">
        <f t="shared" si="0"/>
        <v>223</v>
      </c>
      <c r="J12" s="7">
        <f t="shared" si="0"/>
        <v>487</v>
      </c>
      <c r="K12" s="7">
        <f t="shared" si="0"/>
        <v>468</v>
      </c>
      <c r="L12" s="7">
        <f t="shared" si="0"/>
        <v>183</v>
      </c>
      <c r="M12" s="21">
        <f t="shared" si="0"/>
        <v>285</v>
      </c>
      <c r="N12" s="25">
        <f t="shared" si="0"/>
        <v>93</v>
      </c>
      <c r="O12" s="34">
        <f t="shared" si="0"/>
        <v>25</v>
      </c>
      <c r="P12" s="21">
        <f t="shared" si="0"/>
        <v>68</v>
      </c>
    </row>
    <row r="13" spans="1:16" ht="15" customHeight="1">
      <c r="A13" s="2"/>
      <c r="B13" s="2"/>
      <c r="C13" s="8"/>
      <c r="D13" s="2"/>
      <c r="E13" s="8"/>
      <c r="F13" s="8"/>
      <c r="G13" s="8"/>
      <c r="H13" s="8"/>
      <c r="I13" s="2"/>
      <c r="J13" s="3"/>
      <c r="K13" s="3"/>
      <c r="L13" s="3"/>
      <c r="M13" s="5"/>
      <c r="N13" s="22"/>
      <c r="O13" s="29"/>
      <c r="P13" s="20"/>
    </row>
    <row r="14" spans="1:16" ht="15.75">
      <c r="A14" s="43" t="s">
        <v>9</v>
      </c>
      <c r="B14" s="44">
        <f>B12/$B$12*100</f>
        <v>100</v>
      </c>
      <c r="C14" s="44">
        <f>C12/$B$12*100</f>
        <v>37.62725137039937</v>
      </c>
      <c r="D14" s="44">
        <f>D12/$B$12*100</f>
        <v>58.69224745497259</v>
      </c>
      <c r="E14" s="44">
        <f>E12/$B$12*100</f>
        <v>50.23492560689115</v>
      </c>
      <c r="F14" s="44">
        <f>F12/$B$12*100</f>
        <v>21.73061863743148</v>
      </c>
      <c r="G14" s="44">
        <f aca="true" t="shared" si="1" ref="G14:P14">G12/$B$12*100</f>
        <v>28.50430696945967</v>
      </c>
      <c r="H14" s="44">
        <f>H12/$B$12*100</f>
        <v>27.799530148786218</v>
      </c>
      <c r="I14" s="44">
        <f t="shared" si="1"/>
        <v>8.731401722787783</v>
      </c>
      <c r="J14" s="44">
        <f t="shared" si="1"/>
        <v>19.068128425998434</v>
      </c>
      <c r="K14" s="44">
        <f t="shared" si="1"/>
        <v>18.324197337509787</v>
      </c>
      <c r="L14" s="44">
        <f t="shared" si="1"/>
        <v>7.1652310101801095</v>
      </c>
      <c r="M14" s="45">
        <f t="shared" si="1"/>
        <v>11.15896632732968</v>
      </c>
      <c r="N14" s="46">
        <f t="shared" si="1"/>
        <v>3.641346906812842</v>
      </c>
      <c r="O14" s="47">
        <f t="shared" si="1"/>
        <v>0.9788566953797965</v>
      </c>
      <c r="P14" s="45">
        <f t="shared" si="1"/>
        <v>2.662490211433046</v>
      </c>
    </row>
    <row r="15" spans="1:16" ht="13.5" customHeight="1">
      <c r="A15" s="2"/>
      <c r="B15" s="2"/>
      <c r="C15" s="8"/>
      <c r="D15" s="2"/>
      <c r="E15" s="8"/>
      <c r="F15" s="8"/>
      <c r="G15" s="8"/>
      <c r="H15" s="8"/>
      <c r="I15" s="2"/>
      <c r="J15" s="2"/>
      <c r="K15" s="2"/>
      <c r="L15" s="2"/>
      <c r="M15" s="5"/>
      <c r="N15" s="22"/>
      <c r="O15" s="29"/>
      <c r="P15" s="20"/>
    </row>
    <row r="16" spans="1:18" ht="15.75">
      <c r="A16" s="9" t="s">
        <v>10</v>
      </c>
      <c r="B16" s="10">
        <f aca="true" t="shared" si="2" ref="B16:G16">SUM(B18:B36)</f>
        <v>1714</v>
      </c>
      <c r="C16" s="10">
        <f t="shared" si="2"/>
        <v>616</v>
      </c>
      <c r="D16" s="10">
        <f t="shared" si="2"/>
        <v>1007</v>
      </c>
      <c r="E16" s="10">
        <f t="shared" si="2"/>
        <v>866</v>
      </c>
      <c r="F16" s="10">
        <f t="shared" si="2"/>
        <v>347</v>
      </c>
      <c r="G16" s="10">
        <f t="shared" si="2"/>
        <v>519</v>
      </c>
      <c r="H16" s="9">
        <f>SUM(H18:H36)</f>
        <v>289</v>
      </c>
      <c r="I16" s="9">
        <f>SUM(I18:I36)</f>
        <v>86</v>
      </c>
      <c r="J16" s="9">
        <f>SUM(J18:J36)</f>
        <v>203</v>
      </c>
      <c r="K16" s="9">
        <f aca="true" t="shared" si="3" ref="K16:P16">SUM(K18:K36)</f>
        <v>468</v>
      </c>
      <c r="L16" s="9">
        <f t="shared" si="3"/>
        <v>183</v>
      </c>
      <c r="M16" s="19">
        <f>SUM(M18:M36)</f>
        <v>285</v>
      </c>
      <c r="N16" s="26">
        <f t="shared" si="3"/>
        <v>91</v>
      </c>
      <c r="O16" s="35">
        <f>SUM(O18:O36)</f>
        <v>25</v>
      </c>
      <c r="P16" s="19">
        <f t="shared" si="3"/>
        <v>66</v>
      </c>
      <c r="R16" s="38"/>
    </row>
    <row r="17" spans="1:16" ht="12.75" customHeight="1">
      <c r="A17" s="2"/>
      <c r="B17" s="2"/>
      <c r="C17" s="2"/>
      <c r="D17" s="2"/>
      <c r="E17" s="2"/>
      <c r="F17" s="2"/>
      <c r="G17" s="2"/>
      <c r="H17" s="2"/>
      <c r="I17" s="2"/>
      <c r="J17" s="3"/>
      <c r="K17" s="3"/>
      <c r="L17" s="3"/>
      <c r="M17" s="5"/>
      <c r="N17" s="22"/>
      <c r="O17" s="29"/>
      <c r="P17" s="20"/>
    </row>
    <row r="18" spans="1:16" ht="15">
      <c r="A18" s="2" t="s">
        <v>11</v>
      </c>
      <c r="B18" s="8">
        <f aca="true" t="shared" si="4" ref="B18:B36">+E18+H18+K18+N18</f>
        <v>230</v>
      </c>
      <c r="C18" s="2">
        <f>F18+L18+I18</f>
        <v>90</v>
      </c>
      <c r="D18" s="2">
        <f>G18+M18+J18</f>
        <v>116</v>
      </c>
      <c r="E18" s="2">
        <f>SUM(F18:G18)</f>
        <v>124</v>
      </c>
      <c r="F18" s="2">
        <f>46+11</f>
        <v>57</v>
      </c>
      <c r="G18" s="2">
        <f>50+17</f>
        <v>67</v>
      </c>
      <c r="H18" s="2">
        <f aca="true" t="shared" si="5" ref="H18:H29">SUM(I18:J18)</f>
        <v>18</v>
      </c>
      <c r="I18" s="2">
        <v>8</v>
      </c>
      <c r="J18" s="3">
        <v>10</v>
      </c>
      <c r="K18" s="3">
        <f>SUM(L18:M18)</f>
        <v>64</v>
      </c>
      <c r="L18" s="3">
        <v>25</v>
      </c>
      <c r="M18" s="5">
        <v>39</v>
      </c>
      <c r="N18" s="36">
        <f>+O18+P18</f>
        <v>24</v>
      </c>
      <c r="O18" s="3">
        <v>7</v>
      </c>
      <c r="P18" s="37">
        <v>17</v>
      </c>
    </row>
    <row r="19" spans="1:16" ht="15">
      <c r="A19" s="2" t="s">
        <v>12</v>
      </c>
      <c r="B19" s="8">
        <f t="shared" si="4"/>
        <v>109</v>
      </c>
      <c r="C19" s="2">
        <f>F19+L19+I19</f>
        <v>40</v>
      </c>
      <c r="D19" s="2">
        <f aca="true" t="shared" si="6" ref="D19:D36">G19+M19+J19</f>
        <v>66</v>
      </c>
      <c r="E19" s="2">
        <f aca="true" t="shared" si="7" ref="E19:E38">SUM(F19:G19)</f>
        <v>62</v>
      </c>
      <c r="F19" s="2">
        <f>21+1</f>
        <v>22</v>
      </c>
      <c r="G19" s="2">
        <f>31+9</f>
        <v>40</v>
      </c>
      <c r="H19" s="2">
        <f t="shared" si="5"/>
        <v>13</v>
      </c>
      <c r="I19" s="2">
        <v>2</v>
      </c>
      <c r="J19" s="3">
        <v>11</v>
      </c>
      <c r="K19" s="3">
        <f aca="true" t="shared" si="8" ref="K19:K38">SUM(L19:M19)</f>
        <v>31</v>
      </c>
      <c r="L19" s="3">
        <v>16</v>
      </c>
      <c r="M19" s="5">
        <v>15</v>
      </c>
      <c r="N19" s="36">
        <f aca="true" t="shared" si="9" ref="N19:N36">+O19+P19</f>
        <v>3</v>
      </c>
      <c r="O19" s="3">
        <v>1</v>
      </c>
      <c r="P19" s="5">
        <v>2</v>
      </c>
    </row>
    <row r="20" spans="1:16" ht="15">
      <c r="A20" s="2" t="s">
        <v>50</v>
      </c>
      <c r="B20" s="8">
        <f t="shared" si="4"/>
        <v>34</v>
      </c>
      <c r="C20" s="2">
        <f aca="true" t="shared" si="10" ref="C20:C36">F20+L20+I20</f>
        <v>16</v>
      </c>
      <c r="D20" s="2">
        <f t="shared" si="6"/>
        <v>14</v>
      </c>
      <c r="E20" s="2">
        <f t="shared" si="7"/>
        <v>12</v>
      </c>
      <c r="F20" s="2">
        <v>9</v>
      </c>
      <c r="G20" s="2">
        <v>3</v>
      </c>
      <c r="H20" s="2">
        <f t="shared" si="5"/>
        <v>6</v>
      </c>
      <c r="I20" s="2">
        <v>2</v>
      </c>
      <c r="J20" s="3">
        <v>4</v>
      </c>
      <c r="K20" s="3">
        <f t="shared" si="8"/>
        <v>12</v>
      </c>
      <c r="L20" s="3">
        <v>5</v>
      </c>
      <c r="M20" s="5">
        <v>7</v>
      </c>
      <c r="N20" s="36">
        <f t="shared" si="9"/>
        <v>4</v>
      </c>
      <c r="O20" s="3">
        <v>0</v>
      </c>
      <c r="P20" s="5">
        <v>4</v>
      </c>
    </row>
    <row r="21" spans="1:16" ht="15">
      <c r="A21" s="2" t="s">
        <v>13</v>
      </c>
      <c r="B21" s="8">
        <f t="shared" si="4"/>
        <v>54</v>
      </c>
      <c r="C21" s="2">
        <f t="shared" si="10"/>
        <v>19</v>
      </c>
      <c r="D21" s="2">
        <f t="shared" si="6"/>
        <v>29</v>
      </c>
      <c r="E21" s="2">
        <f t="shared" si="7"/>
        <v>43</v>
      </c>
      <c r="F21" s="2">
        <v>17</v>
      </c>
      <c r="G21" s="2">
        <v>26</v>
      </c>
      <c r="H21" s="2">
        <f t="shared" si="5"/>
        <v>5</v>
      </c>
      <c r="I21" s="2">
        <v>2</v>
      </c>
      <c r="J21" s="3">
        <v>3</v>
      </c>
      <c r="K21" s="3">
        <f t="shared" si="8"/>
        <v>0</v>
      </c>
      <c r="L21" s="3">
        <v>0</v>
      </c>
      <c r="M21" s="5">
        <v>0</v>
      </c>
      <c r="N21" s="36">
        <f t="shared" si="9"/>
        <v>6</v>
      </c>
      <c r="O21" s="3">
        <v>2</v>
      </c>
      <c r="P21" s="5">
        <v>4</v>
      </c>
    </row>
    <row r="22" spans="1:16" ht="15">
      <c r="A22" s="2" t="s">
        <v>14</v>
      </c>
      <c r="B22" s="8">
        <f t="shared" si="4"/>
        <v>76</v>
      </c>
      <c r="C22" s="2">
        <f t="shared" si="10"/>
        <v>35</v>
      </c>
      <c r="D22" s="2">
        <f t="shared" si="6"/>
        <v>39</v>
      </c>
      <c r="E22" s="2">
        <f t="shared" si="7"/>
        <v>30</v>
      </c>
      <c r="F22" s="2">
        <v>17</v>
      </c>
      <c r="G22" s="2">
        <v>13</v>
      </c>
      <c r="H22" s="2">
        <f t="shared" si="5"/>
        <v>16</v>
      </c>
      <c r="I22" s="2">
        <v>6</v>
      </c>
      <c r="J22" s="3">
        <v>10</v>
      </c>
      <c r="K22" s="3">
        <f t="shared" si="8"/>
        <v>28</v>
      </c>
      <c r="L22" s="3">
        <v>12</v>
      </c>
      <c r="M22" s="5">
        <v>16</v>
      </c>
      <c r="N22" s="36">
        <f t="shared" si="9"/>
        <v>2</v>
      </c>
      <c r="O22" s="3">
        <v>0</v>
      </c>
      <c r="P22" s="5">
        <v>2</v>
      </c>
    </row>
    <row r="23" spans="1:16" ht="15">
      <c r="A23" s="2" t="s">
        <v>15</v>
      </c>
      <c r="B23" s="8">
        <f t="shared" si="4"/>
        <v>62</v>
      </c>
      <c r="C23" s="2">
        <f t="shared" si="10"/>
        <v>17</v>
      </c>
      <c r="D23" s="2">
        <f t="shared" si="6"/>
        <v>41</v>
      </c>
      <c r="E23" s="2">
        <f t="shared" si="7"/>
        <v>34</v>
      </c>
      <c r="F23" s="2">
        <v>12</v>
      </c>
      <c r="G23" s="2">
        <v>22</v>
      </c>
      <c r="H23" s="2">
        <f t="shared" si="5"/>
        <v>3</v>
      </c>
      <c r="I23" s="2">
        <v>0</v>
      </c>
      <c r="J23" s="3">
        <v>3</v>
      </c>
      <c r="K23" s="3">
        <f t="shared" si="8"/>
        <v>21</v>
      </c>
      <c r="L23" s="3">
        <v>5</v>
      </c>
      <c r="M23" s="5">
        <v>16</v>
      </c>
      <c r="N23" s="36">
        <f t="shared" si="9"/>
        <v>4</v>
      </c>
      <c r="O23" s="3">
        <v>0</v>
      </c>
      <c r="P23" s="5">
        <v>4</v>
      </c>
    </row>
    <row r="24" spans="1:16" ht="15">
      <c r="A24" s="2" t="s">
        <v>16</v>
      </c>
      <c r="B24" s="8">
        <f t="shared" si="4"/>
        <v>57</v>
      </c>
      <c r="C24" s="2">
        <f t="shared" si="10"/>
        <v>23</v>
      </c>
      <c r="D24" s="2">
        <f t="shared" si="6"/>
        <v>30</v>
      </c>
      <c r="E24" s="2">
        <f t="shared" si="7"/>
        <v>7</v>
      </c>
      <c r="F24" s="2">
        <v>3</v>
      </c>
      <c r="G24" s="2">
        <v>4</v>
      </c>
      <c r="H24" s="2">
        <f t="shared" si="5"/>
        <v>15</v>
      </c>
      <c r="I24" s="2">
        <v>7</v>
      </c>
      <c r="J24" s="3">
        <v>8</v>
      </c>
      <c r="K24" s="3">
        <f t="shared" si="8"/>
        <v>31</v>
      </c>
      <c r="L24" s="3">
        <v>13</v>
      </c>
      <c r="M24" s="5">
        <v>18</v>
      </c>
      <c r="N24" s="36">
        <f t="shared" si="9"/>
        <v>4</v>
      </c>
      <c r="O24" s="3">
        <v>0</v>
      </c>
      <c r="P24" s="5">
        <v>4</v>
      </c>
    </row>
    <row r="25" spans="1:16" ht="15">
      <c r="A25" s="2" t="s">
        <v>17</v>
      </c>
      <c r="B25" s="8">
        <f t="shared" si="4"/>
        <v>72</v>
      </c>
      <c r="C25" s="2">
        <f>F25+L25+I25</f>
        <v>21</v>
      </c>
      <c r="D25" s="2">
        <f t="shared" si="6"/>
        <v>45</v>
      </c>
      <c r="E25" s="2">
        <f t="shared" si="7"/>
        <v>11</v>
      </c>
      <c r="F25" s="2">
        <v>6</v>
      </c>
      <c r="G25" s="2">
        <v>5</v>
      </c>
      <c r="H25" s="2">
        <f t="shared" si="5"/>
        <v>36</v>
      </c>
      <c r="I25" s="2">
        <v>10</v>
      </c>
      <c r="J25" s="3">
        <v>26</v>
      </c>
      <c r="K25" s="3">
        <f t="shared" si="8"/>
        <v>19</v>
      </c>
      <c r="L25" s="3">
        <v>5</v>
      </c>
      <c r="M25" s="5">
        <v>14</v>
      </c>
      <c r="N25" s="36">
        <f t="shared" si="9"/>
        <v>6</v>
      </c>
      <c r="O25" s="3">
        <v>2</v>
      </c>
      <c r="P25" s="5">
        <v>4</v>
      </c>
    </row>
    <row r="26" spans="1:16" ht="15">
      <c r="A26" s="2" t="s">
        <v>18</v>
      </c>
      <c r="B26" s="8">
        <f t="shared" si="4"/>
        <v>130</v>
      </c>
      <c r="C26" s="2">
        <f t="shared" si="10"/>
        <v>56</v>
      </c>
      <c r="D26" s="2">
        <f t="shared" si="6"/>
        <v>70</v>
      </c>
      <c r="E26" s="2">
        <f t="shared" si="7"/>
        <v>53</v>
      </c>
      <c r="F26" s="2">
        <f>14+13</f>
        <v>27</v>
      </c>
      <c r="G26" s="2">
        <f>13+13</f>
        <v>26</v>
      </c>
      <c r="H26" s="2">
        <f t="shared" si="5"/>
        <v>24</v>
      </c>
      <c r="I26" s="2">
        <v>14</v>
      </c>
      <c r="J26" s="3">
        <v>10</v>
      </c>
      <c r="K26" s="3">
        <f t="shared" si="8"/>
        <v>49</v>
      </c>
      <c r="L26" s="3">
        <v>15</v>
      </c>
      <c r="M26" s="5">
        <v>34</v>
      </c>
      <c r="N26" s="36">
        <f t="shared" si="9"/>
        <v>4</v>
      </c>
      <c r="O26" s="3">
        <v>1</v>
      </c>
      <c r="P26" s="5">
        <v>3</v>
      </c>
    </row>
    <row r="27" spans="1:16" ht="15">
      <c r="A27" s="2" t="s">
        <v>19</v>
      </c>
      <c r="B27" s="8">
        <f t="shared" si="4"/>
        <v>94</v>
      </c>
      <c r="C27" s="2">
        <f t="shared" si="10"/>
        <v>35</v>
      </c>
      <c r="D27" s="2">
        <f t="shared" si="6"/>
        <v>51</v>
      </c>
      <c r="E27" s="2">
        <f t="shared" si="7"/>
        <v>32</v>
      </c>
      <c r="F27" s="2">
        <f>18+3</f>
        <v>21</v>
      </c>
      <c r="G27" s="2">
        <f>7+4</f>
        <v>11</v>
      </c>
      <c r="H27" s="2">
        <f t="shared" si="5"/>
        <v>27</v>
      </c>
      <c r="I27" s="2">
        <v>6</v>
      </c>
      <c r="J27" s="3">
        <v>21</v>
      </c>
      <c r="K27" s="3">
        <f t="shared" si="8"/>
        <v>27</v>
      </c>
      <c r="L27" s="3">
        <v>8</v>
      </c>
      <c r="M27" s="5">
        <v>19</v>
      </c>
      <c r="N27" s="36">
        <f t="shared" si="9"/>
        <v>8</v>
      </c>
      <c r="O27" s="3">
        <v>2</v>
      </c>
      <c r="P27" s="5">
        <v>6</v>
      </c>
    </row>
    <row r="28" spans="1:16" ht="15">
      <c r="A28" s="2" t="s">
        <v>20</v>
      </c>
      <c r="B28" s="8">
        <f t="shared" si="4"/>
        <v>131</v>
      </c>
      <c r="C28" s="2">
        <f t="shared" si="10"/>
        <v>28</v>
      </c>
      <c r="D28" s="2">
        <f t="shared" si="6"/>
        <v>98</v>
      </c>
      <c r="E28" s="2">
        <f t="shared" si="7"/>
        <v>73</v>
      </c>
      <c r="F28" s="2">
        <v>16</v>
      </c>
      <c r="G28" s="2">
        <v>57</v>
      </c>
      <c r="H28" s="2">
        <f t="shared" si="5"/>
        <v>33</v>
      </c>
      <c r="I28" s="2">
        <v>2</v>
      </c>
      <c r="J28" s="3">
        <v>31</v>
      </c>
      <c r="K28" s="3">
        <f t="shared" si="8"/>
        <v>20</v>
      </c>
      <c r="L28" s="3">
        <v>10</v>
      </c>
      <c r="M28" s="5">
        <v>10</v>
      </c>
      <c r="N28" s="36">
        <f t="shared" si="9"/>
        <v>5</v>
      </c>
      <c r="O28" s="3">
        <v>2</v>
      </c>
      <c r="P28" s="5">
        <v>3</v>
      </c>
    </row>
    <row r="29" spans="1:16" ht="15">
      <c r="A29" s="2" t="s">
        <v>21</v>
      </c>
      <c r="B29" s="8">
        <f t="shared" si="4"/>
        <v>99</v>
      </c>
      <c r="C29" s="2">
        <f t="shared" si="10"/>
        <v>37</v>
      </c>
      <c r="D29" s="2">
        <f t="shared" si="6"/>
        <v>59</v>
      </c>
      <c r="E29" s="2">
        <f t="shared" si="7"/>
        <v>25</v>
      </c>
      <c r="F29" s="2">
        <v>10</v>
      </c>
      <c r="G29" s="2">
        <v>15</v>
      </c>
      <c r="H29" s="2">
        <f t="shared" si="5"/>
        <v>15</v>
      </c>
      <c r="I29" s="2">
        <v>4</v>
      </c>
      <c r="J29" s="3">
        <v>11</v>
      </c>
      <c r="K29" s="3">
        <f t="shared" si="8"/>
        <v>56</v>
      </c>
      <c r="L29" s="3">
        <v>23</v>
      </c>
      <c r="M29" s="5">
        <v>33</v>
      </c>
      <c r="N29" s="36">
        <f t="shared" si="9"/>
        <v>3</v>
      </c>
      <c r="O29" s="30">
        <v>0</v>
      </c>
      <c r="P29" s="5">
        <v>3</v>
      </c>
    </row>
    <row r="30" spans="1:16" ht="15">
      <c r="A30" s="2" t="s">
        <v>22</v>
      </c>
      <c r="B30" s="8">
        <f t="shared" si="4"/>
        <v>348</v>
      </c>
      <c r="C30" s="2">
        <f>F30+L30+I30</f>
        <v>130</v>
      </c>
      <c r="D30" s="2">
        <f t="shared" si="6"/>
        <v>215</v>
      </c>
      <c r="E30" s="2">
        <f t="shared" si="7"/>
        <v>256</v>
      </c>
      <c r="F30" s="2">
        <f>60+38</f>
        <v>98</v>
      </c>
      <c r="G30" s="2">
        <f>55+103</f>
        <v>158</v>
      </c>
      <c r="H30" s="2">
        <f aca="true" t="shared" si="11" ref="H30:H36">SUM(I30:J30)</f>
        <v>28</v>
      </c>
      <c r="I30" s="2">
        <v>7</v>
      </c>
      <c r="J30" s="3">
        <v>21</v>
      </c>
      <c r="K30" s="3">
        <f t="shared" si="8"/>
        <v>61</v>
      </c>
      <c r="L30" s="3">
        <v>25</v>
      </c>
      <c r="M30" s="5">
        <v>36</v>
      </c>
      <c r="N30" s="36">
        <f t="shared" si="9"/>
        <v>3</v>
      </c>
      <c r="O30" s="3">
        <v>1</v>
      </c>
      <c r="P30" s="5">
        <v>2</v>
      </c>
    </row>
    <row r="31" spans="1:16" ht="15">
      <c r="A31" s="2" t="s">
        <v>23</v>
      </c>
      <c r="B31" s="8">
        <f t="shared" si="4"/>
        <v>47</v>
      </c>
      <c r="C31" s="2">
        <f t="shared" si="10"/>
        <v>26</v>
      </c>
      <c r="D31" s="2">
        <f t="shared" si="6"/>
        <v>16</v>
      </c>
      <c r="E31" s="2">
        <f t="shared" si="7"/>
        <v>21</v>
      </c>
      <c r="F31" s="2">
        <v>10</v>
      </c>
      <c r="G31" s="2">
        <v>11</v>
      </c>
      <c r="H31" s="2">
        <f>SUM(I31:J31)</f>
        <v>8</v>
      </c>
      <c r="I31" s="2">
        <v>5</v>
      </c>
      <c r="J31" s="3">
        <v>3</v>
      </c>
      <c r="K31" s="3">
        <f t="shared" si="8"/>
        <v>13</v>
      </c>
      <c r="L31" s="3">
        <v>11</v>
      </c>
      <c r="M31" s="5">
        <v>2</v>
      </c>
      <c r="N31" s="36">
        <f t="shared" si="9"/>
        <v>5</v>
      </c>
      <c r="O31" s="3">
        <v>2</v>
      </c>
      <c r="P31" s="5">
        <v>3</v>
      </c>
    </row>
    <row r="32" spans="1:16" ht="15">
      <c r="A32" s="2" t="s">
        <v>46</v>
      </c>
      <c r="B32" s="8">
        <f t="shared" si="4"/>
        <v>30</v>
      </c>
      <c r="C32" s="2">
        <f t="shared" si="10"/>
        <v>7</v>
      </c>
      <c r="D32" s="2">
        <f t="shared" si="6"/>
        <v>21</v>
      </c>
      <c r="E32" s="2">
        <f t="shared" si="7"/>
        <v>24</v>
      </c>
      <c r="F32" s="2">
        <v>7</v>
      </c>
      <c r="G32" s="2">
        <v>17</v>
      </c>
      <c r="H32" s="2">
        <f>SUM(I32:J32)</f>
        <v>4</v>
      </c>
      <c r="I32" s="2">
        <v>0</v>
      </c>
      <c r="J32" s="3">
        <v>4</v>
      </c>
      <c r="K32" s="3">
        <f t="shared" si="8"/>
        <v>0</v>
      </c>
      <c r="L32" s="3">
        <v>0</v>
      </c>
      <c r="M32" s="5">
        <v>0</v>
      </c>
      <c r="N32" s="36">
        <f t="shared" si="9"/>
        <v>2</v>
      </c>
      <c r="O32" s="3">
        <v>1</v>
      </c>
      <c r="P32" s="5">
        <v>1</v>
      </c>
    </row>
    <row r="33" spans="1:16" ht="15">
      <c r="A33" s="2" t="s">
        <v>24</v>
      </c>
      <c r="B33" s="8">
        <f t="shared" si="4"/>
        <v>47</v>
      </c>
      <c r="C33" s="2">
        <f t="shared" si="10"/>
        <v>15</v>
      </c>
      <c r="D33" s="2">
        <f t="shared" si="6"/>
        <v>29</v>
      </c>
      <c r="E33" s="2">
        <f t="shared" si="7"/>
        <v>5</v>
      </c>
      <c r="F33" s="2">
        <v>3</v>
      </c>
      <c r="G33" s="2">
        <v>2</v>
      </c>
      <c r="H33" s="2">
        <f t="shared" si="11"/>
        <v>22</v>
      </c>
      <c r="I33" s="2">
        <v>5</v>
      </c>
      <c r="J33" s="3">
        <v>17</v>
      </c>
      <c r="K33" s="3">
        <f t="shared" si="8"/>
        <v>17</v>
      </c>
      <c r="L33" s="3">
        <v>7</v>
      </c>
      <c r="M33" s="5">
        <v>10</v>
      </c>
      <c r="N33" s="36">
        <f t="shared" si="9"/>
        <v>3</v>
      </c>
      <c r="O33" s="3">
        <v>1</v>
      </c>
      <c r="P33" s="5">
        <v>2</v>
      </c>
    </row>
    <row r="34" spans="1:16" ht="15">
      <c r="A34" s="2" t="s">
        <v>25</v>
      </c>
      <c r="B34" s="8">
        <f t="shared" si="4"/>
        <v>23</v>
      </c>
      <c r="C34" s="2">
        <f t="shared" si="10"/>
        <v>8</v>
      </c>
      <c r="D34" s="2">
        <f t="shared" si="6"/>
        <v>13</v>
      </c>
      <c r="E34" s="2">
        <f t="shared" si="7"/>
        <v>19</v>
      </c>
      <c r="F34" s="2">
        <f>7</f>
        <v>7</v>
      </c>
      <c r="G34" s="2">
        <v>12</v>
      </c>
      <c r="H34" s="2">
        <f t="shared" si="11"/>
        <v>2</v>
      </c>
      <c r="I34" s="11">
        <v>1</v>
      </c>
      <c r="J34" s="12">
        <v>1</v>
      </c>
      <c r="K34" s="3">
        <f t="shared" si="8"/>
        <v>0</v>
      </c>
      <c r="L34" s="12">
        <v>0</v>
      </c>
      <c r="M34" s="5">
        <v>0</v>
      </c>
      <c r="N34" s="36">
        <f t="shared" si="9"/>
        <v>2</v>
      </c>
      <c r="O34" s="3">
        <v>1</v>
      </c>
      <c r="P34" s="5">
        <v>1</v>
      </c>
    </row>
    <row r="35" spans="1:16" ht="15">
      <c r="A35" s="2" t="s">
        <v>26</v>
      </c>
      <c r="B35" s="8">
        <f t="shared" si="4"/>
        <v>34</v>
      </c>
      <c r="C35" s="2">
        <f t="shared" si="10"/>
        <v>9</v>
      </c>
      <c r="D35" s="2">
        <f t="shared" si="6"/>
        <v>23</v>
      </c>
      <c r="E35" s="2">
        <f t="shared" si="7"/>
        <v>5</v>
      </c>
      <c r="F35" s="2">
        <v>1</v>
      </c>
      <c r="G35" s="2">
        <v>4</v>
      </c>
      <c r="H35" s="2">
        <f t="shared" si="11"/>
        <v>8</v>
      </c>
      <c r="I35" s="11">
        <v>5</v>
      </c>
      <c r="J35" s="12">
        <v>3</v>
      </c>
      <c r="K35" s="3">
        <f t="shared" si="8"/>
        <v>19</v>
      </c>
      <c r="L35" s="12">
        <v>3</v>
      </c>
      <c r="M35" s="5">
        <v>16</v>
      </c>
      <c r="N35" s="36">
        <f t="shared" si="9"/>
        <v>2</v>
      </c>
      <c r="O35" s="3">
        <v>1</v>
      </c>
      <c r="P35" s="5">
        <v>1</v>
      </c>
    </row>
    <row r="36" spans="1:16" ht="15">
      <c r="A36" s="2" t="s">
        <v>41</v>
      </c>
      <c r="B36" s="8">
        <f t="shared" si="4"/>
        <v>37</v>
      </c>
      <c r="C36" s="2">
        <f t="shared" si="10"/>
        <v>4</v>
      </c>
      <c r="D36" s="2">
        <f t="shared" si="6"/>
        <v>32</v>
      </c>
      <c r="E36" s="2">
        <f t="shared" si="7"/>
        <v>30</v>
      </c>
      <c r="F36" s="2">
        <v>4</v>
      </c>
      <c r="G36" s="2">
        <v>26</v>
      </c>
      <c r="H36" s="2">
        <f t="shared" si="11"/>
        <v>6</v>
      </c>
      <c r="I36" s="11">
        <v>0</v>
      </c>
      <c r="J36" s="12">
        <v>6</v>
      </c>
      <c r="K36" s="3">
        <f t="shared" si="8"/>
        <v>0</v>
      </c>
      <c r="L36" s="12">
        <v>0</v>
      </c>
      <c r="M36" s="5">
        <v>0</v>
      </c>
      <c r="N36" s="36">
        <f t="shared" si="9"/>
        <v>1</v>
      </c>
      <c r="O36" s="3">
        <v>1</v>
      </c>
      <c r="P36" s="5">
        <v>0</v>
      </c>
    </row>
    <row r="37" spans="1:15" ht="14.25" customHeight="1">
      <c r="A37" s="2"/>
      <c r="B37" s="2"/>
      <c r="C37" s="2"/>
      <c r="D37" s="2"/>
      <c r="E37" s="2"/>
      <c r="F37" s="2"/>
      <c r="G37" s="2"/>
      <c r="H37" s="2"/>
      <c r="I37" s="2"/>
      <c r="J37" s="3"/>
      <c r="K37" s="3"/>
      <c r="L37" s="3"/>
      <c r="M37" s="5"/>
      <c r="N37" s="22"/>
      <c r="O37" s="29"/>
    </row>
    <row r="38" spans="1:16" ht="15.75">
      <c r="A38" s="9" t="s">
        <v>27</v>
      </c>
      <c r="B38" s="10">
        <f>+E38+H38+K38+N38</f>
        <v>62</v>
      </c>
      <c r="C38" s="9">
        <f>F38+L38+I38</f>
        <v>25</v>
      </c>
      <c r="D38" s="9">
        <f>G38+M38+J38</f>
        <v>37</v>
      </c>
      <c r="E38" s="9">
        <f t="shared" si="7"/>
        <v>22</v>
      </c>
      <c r="F38" s="15">
        <v>11</v>
      </c>
      <c r="G38" s="15">
        <v>11</v>
      </c>
      <c r="H38" s="9">
        <f>SUM(I38:J38)</f>
        <v>40</v>
      </c>
      <c r="I38" s="15">
        <v>14</v>
      </c>
      <c r="J38" s="14">
        <v>26</v>
      </c>
      <c r="K38" s="35">
        <f t="shared" si="8"/>
        <v>0</v>
      </c>
      <c r="L38" s="14">
        <v>0</v>
      </c>
      <c r="M38" s="40">
        <v>0</v>
      </c>
      <c r="N38" s="41">
        <f>+O38+P38</f>
        <v>0</v>
      </c>
      <c r="O38" s="35">
        <v>0</v>
      </c>
      <c r="P38" s="42">
        <v>0</v>
      </c>
    </row>
    <row r="39" spans="1:16" ht="14.25" customHeight="1">
      <c r="A39" s="2"/>
      <c r="B39" s="2"/>
      <c r="C39" s="2"/>
      <c r="D39" s="2"/>
      <c r="E39" s="2"/>
      <c r="F39" s="2"/>
      <c r="G39" s="2"/>
      <c r="H39" s="2"/>
      <c r="I39" s="2"/>
      <c r="J39" s="3"/>
      <c r="K39" s="3"/>
      <c r="L39" s="3"/>
      <c r="M39" s="5"/>
      <c r="N39" s="22"/>
      <c r="O39" s="3"/>
      <c r="P39" s="5"/>
    </row>
    <row r="40" spans="1:16" ht="15.75">
      <c r="A40" s="9" t="s">
        <v>28</v>
      </c>
      <c r="B40" s="10">
        <f>SUM(B42:B51)</f>
        <v>653</v>
      </c>
      <c r="C40" s="9">
        <f aca="true" t="shared" si="12" ref="C40:P40">SUM(C42:C51)</f>
        <v>280</v>
      </c>
      <c r="D40" s="9">
        <f t="shared" si="12"/>
        <v>371</v>
      </c>
      <c r="E40" s="9">
        <f t="shared" si="12"/>
        <v>379</v>
      </c>
      <c r="F40" s="9">
        <f t="shared" si="12"/>
        <v>193</v>
      </c>
      <c r="G40" s="9">
        <f t="shared" si="12"/>
        <v>186</v>
      </c>
      <c r="H40" s="9">
        <f t="shared" si="12"/>
        <v>272</v>
      </c>
      <c r="I40" s="9">
        <f t="shared" si="12"/>
        <v>87</v>
      </c>
      <c r="J40" s="9">
        <f t="shared" si="12"/>
        <v>185</v>
      </c>
      <c r="K40" s="9">
        <f t="shared" si="12"/>
        <v>0</v>
      </c>
      <c r="L40" s="9">
        <f t="shared" si="12"/>
        <v>0</v>
      </c>
      <c r="M40" s="19">
        <f t="shared" si="12"/>
        <v>0</v>
      </c>
      <c r="N40" s="26">
        <f t="shared" si="12"/>
        <v>2</v>
      </c>
      <c r="O40" s="35">
        <f t="shared" si="12"/>
        <v>0</v>
      </c>
      <c r="P40" s="19">
        <f t="shared" si="12"/>
        <v>2</v>
      </c>
    </row>
    <row r="41" spans="1:16" ht="12" customHeight="1">
      <c r="A41" s="2"/>
      <c r="B41" s="2"/>
      <c r="C41" s="2"/>
      <c r="D41" s="2"/>
      <c r="E41" s="2"/>
      <c r="F41" s="2"/>
      <c r="G41" s="2"/>
      <c r="H41" s="2"/>
      <c r="I41" s="2"/>
      <c r="J41" s="3"/>
      <c r="K41" s="3"/>
      <c r="L41" s="3"/>
      <c r="M41" s="5"/>
      <c r="N41" s="22"/>
      <c r="O41" s="3"/>
      <c r="P41" s="5"/>
    </row>
    <row r="42" spans="1:16" ht="15">
      <c r="A42" s="2" t="s">
        <v>29</v>
      </c>
      <c r="B42" s="8">
        <f aca="true" t="shared" si="13" ref="B42:B51">+E42+H42+K42+N42</f>
        <v>67</v>
      </c>
      <c r="C42" s="2">
        <f aca="true" t="shared" si="14" ref="C42:C51">F42+L42+I42</f>
        <v>37</v>
      </c>
      <c r="D42" s="2">
        <f aca="true" t="shared" si="15" ref="D42:D51">G42+M42+J42</f>
        <v>30</v>
      </c>
      <c r="E42" s="2">
        <f aca="true" t="shared" si="16" ref="E42:E51">SUM(F42:G42)</f>
        <v>58</v>
      </c>
      <c r="F42" s="2">
        <v>33</v>
      </c>
      <c r="G42" s="2">
        <v>25</v>
      </c>
      <c r="H42" s="2">
        <f aca="true" t="shared" si="17" ref="H42:H51">SUM(I42:J42)</f>
        <v>9</v>
      </c>
      <c r="I42" s="11">
        <v>4</v>
      </c>
      <c r="J42" s="12">
        <v>5</v>
      </c>
      <c r="K42" s="3">
        <f>SUM(L42:M42)</f>
        <v>0</v>
      </c>
      <c r="L42" s="3">
        <v>0</v>
      </c>
      <c r="M42" s="13">
        <v>0</v>
      </c>
      <c r="N42" s="36">
        <f aca="true" t="shared" si="18" ref="N42:N51">+O42+P42</f>
        <v>0</v>
      </c>
      <c r="O42" s="3">
        <v>0</v>
      </c>
      <c r="P42" s="5">
        <v>0</v>
      </c>
    </row>
    <row r="43" spans="1:16" ht="15">
      <c r="A43" s="2" t="s">
        <v>30</v>
      </c>
      <c r="B43" s="8">
        <f t="shared" si="13"/>
        <v>81</v>
      </c>
      <c r="C43" s="2">
        <f t="shared" si="14"/>
        <v>44</v>
      </c>
      <c r="D43" s="2">
        <f t="shared" si="15"/>
        <v>37</v>
      </c>
      <c r="E43" s="2">
        <f t="shared" si="16"/>
        <v>64</v>
      </c>
      <c r="F43" s="2">
        <v>36</v>
      </c>
      <c r="G43" s="2">
        <v>28</v>
      </c>
      <c r="H43" s="2">
        <f t="shared" si="17"/>
        <v>17</v>
      </c>
      <c r="I43" s="11">
        <v>8</v>
      </c>
      <c r="J43" s="12">
        <v>9</v>
      </c>
      <c r="K43" s="3">
        <f aca="true" t="shared" si="19" ref="K43:K51">SUM(L43:M43)</f>
        <v>0</v>
      </c>
      <c r="L43" s="3">
        <v>0</v>
      </c>
      <c r="M43" s="13">
        <v>0</v>
      </c>
      <c r="N43" s="36">
        <f t="shared" si="18"/>
        <v>0</v>
      </c>
      <c r="O43" s="3">
        <v>0</v>
      </c>
      <c r="P43" s="5">
        <v>0</v>
      </c>
    </row>
    <row r="44" spans="1:16" ht="15">
      <c r="A44" s="2" t="s">
        <v>31</v>
      </c>
      <c r="B44" s="8">
        <f t="shared" si="13"/>
        <v>89</v>
      </c>
      <c r="C44" s="2">
        <f t="shared" si="14"/>
        <v>32</v>
      </c>
      <c r="D44" s="2">
        <f t="shared" si="15"/>
        <v>57</v>
      </c>
      <c r="E44" s="2">
        <f t="shared" si="16"/>
        <v>42</v>
      </c>
      <c r="F44" s="2">
        <v>16</v>
      </c>
      <c r="G44" s="2">
        <v>26</v>
      </c>
      <c r="H44" s="2">
        <f t="shared" si="17"/>
        <v>47</v>
      </c>
      <c r="I44" s="11">
        <v>16</v>
      </c>
      <c r="J44" s="12">
        <v>31</v>
      </c>
      <c r="K44" s="3">
        <f t="shared" si="19"/>
        <v>0</v>
      </c>
      <c r="L44" s="3">
        <v>0</v>
      </c>
      <c r="M44" s="13">
        <v>0</v>
      </c>
      <c r="N44" s="36">
        <f t="shared" si="18"/>
        <v>0</v>
      </c>
      <c r="O44" s="3">
        <v>0</v>
      </c>
      <c r="P44" s="5">
        <v>0</v>
      </c>
    </row>
    <row r="45" spans="1:16" ht="15">
      <c r="A45" s="2" t="s">
        <v>32</v>
      </c>
      <c r="B45" s="8">
        <f t="shared" si="13"/>
        <v>66</v>
      </c>
      <c r="C45" s="2">
        <f t="shared" si="14"/>
        <v>23</v>
      </c>
      <c r="D45" s="2">
        <f t="shared" si="15"/>
        <v>41</v>
      </c>
      <c r="E45" s="2">
        <f t="shared" si="16"/>
        <v>47</v>
      </c>
      <c r="F45" s="2">
        <f>15+3</f>
        <v>18</v>
      </c>
      <c r="G45" s="2">
        <f>27+2</f>
        <v>29</v>
      </c>
      <c r="H45" s="2">
        <f t="shared" si="17"/>
        <v>17</v>
      </c>
      <c r="I45" s="11">
        <v>5</v>
      </c>
      <c r="J45" s="12">
        <v>12</v>
      </c>
      <c r="K45" s="3">
        <f t="shared" si="19"/>
        <v>0</v>
      </c>
      <c r="L45" s="3">
        <v>0</v>
      </c>
      <c r="M45" s="13">
        <v>0</v>
      </c>
      <c r="N45" s="36">
        <f t="shared" si="18"/>
        <v>2</v>
      </c>
      <c r="O45" s="3">
        <v>0</v>
      </c>
      <c r="P45" s="5">
        <v>2</v>
      </c>
    </row>
    <row r="46" spans="1:16" ht="15">
      <c r="A46" s="2" t="s">
        <v>38</v>
      </c>
      <c r="B46" s="8">
        <f t="shared" si="13"/>
        <v>19</v>
      </c>
      <c r="C46" s="2">
        <f t="shared" si="14"/>
        <v>10</v>
      </c>
      <c r="D46" s="2">
        <f t="shared" si="15"/>
        <v>9</v>
      </c>
      <c r="E46" s="2">
        <f t="shared" si="16"/>
        <v>19</v>
      </c>
      <c r="F46" s="2">
        <v>10</v>
      </c>
      <c r="G46" s="2">
        <v>9</v>
      </c>
      <c r="H46" s="2">
        <f t="shared" si="17"/>
        <v>0</v>
      </c>
      <c r="I46" s="11">
        <v>0</v>
      </c>
      <c r="J46" s="12">
        <v>0</v>
      </c>
      <c r="K46" s="3">
        <f t="shared" si="19"/>
        <v>0</v>
      </c>
      <c r="L46" s="3">
        <v>0</v>
      </c>
      <c r="M46" s="13">
        <v>0</v>
      </c>
      <c r="N46" s="36">
        <f t="shared" si="18"/>
        <v>0</v>
      </c>
      <c r="O46" s="3">
        <v>0</v>
      </c>
      <c r="P46" s="5">
        <v>0</v>
      </c>
    </row>
    <row r="47" spans="1:16" ht="15">
      <c r="A47" s="2" t="s">
        <v>33</v>
      </c>
      <c r="B47" s="8">
        <f t="shared" si="13"/>
        <v>22</v>
      </c>
      <c r="C47" s="2">
        <f t="shared" si="14"/>
        <v>16</v>
      </c>
      <c r="D47" s="2">
        <f t="shared" si="15"/>
        <v>6</v>
      </c>
      <c r="E47" s="2">
        <f t="shared" si="16"/>
        <v>22</v>
      </c>
      <c r="F47" s="2">
        <v>16</v>
      </c>
      <c r="G47" s="2">
        <v>6</v>
      </c>
      <c r="H47" s="2">
        <f t="shared" si="17"/>
        <v>0</v>
      </c>
      <c r="I47" s="11">
        <v>0</v>
      </c>
      <c r="J47" s="12">
        <v>0</v>
      </c>
      <c r="K47" s="3">
        <f t="shared" si="19"/>
        <v>0</v>
      </c>
      <c r="L47" s="3">
        <v>0</v>
      </c>
      <c r="M47" s="13">
        <v>0</v>
      </c>
      <c r="N47" s="36">
        <f t="shared" si="18"/>
        <v>0</v>
      </c>
      <c r="O47" s="3">
        <v>0</v>
      </c>
      <c r="P47" s="5">
        <v>0</v>
      </c>
    </row>
    <row r="48" spans="1:16" ht="15">
      <c r="A48" s="2" t="s">
        <v>51</v>
      </c>
      <c r="B48" s="8">
        <f t="shared" si="13"/>
        <v>36</v>
      </c>
      <c r="C48" s="2">
        <f>F48+L48+I48</f>
        <v>7</v>
      </c>
      <c r="D48" s="2">
        <f>G48+M48+J48</f>
        <v>29</v>
      </c>
      <c r="E48" s="2">
        <f>SUM(F48:G48)</f>
        <v>0</v>
      </c>
      <c r="F48" s="2">
        <v>0</v>
      </c>
      <c r="G48" s="2">
        <v>0</v>
      </c>
      <c r="H48" s="2">
        <f>SUM(I48:J48)</f>
        <v>36</v>
      </c>
      <c r="I48" s="11">
        <v>7</v>
      </c>
      <c r="J48" s="12">
        <v>29</v>
      </c>
      <c r="K48" s="3">
        <f>SUM(L48:M48)</f>
        <v>0</v>
      </c>
      <c r="L48" s="3">
        <v>0</v>
      </c>
      <c r="M48" s="13">
        <v>0</v>
      </c>
      <c r="N48" s="36">
        <f t="shared" si="18"/>
        <v>0</v>
      </c>
      <c r="O48" s="3">
        <v>0</v>
      </c>
      <c r="P48" s="5">
        <v>0</v>
      </c>
    </row>
    <row r="49" spans="1:16" ht="15">
      <c r="A49" s="2" t="s">
        <v>34</v>
      </c>
      <c r="B49" s="8">
        <f t="shared" si="13"/>
        <v>38</v>
      </c>
      <c r="C49" s="2">
        <f t="shared" si="14"/>
        <v>16</v>
      </c>
      <c r="D49" s="2">
        <f t="shared" si="15"/>
        <v>22</v>
      </c>
      <c r="E49" s="2">
        <f t="shared" si="16"/>
        <v>12</v>
      </c>
      <c r="F49" s="2">
        <v>6</v>
      </c>
      <c r="G49" s="2">
        <v>6</v>
      </c>
      <c r="H49" s="2">
        <f t="shared" si="17"/>
        <v>26</v>
      </c>
      <c r="I49" s="11">
        <v>10</v>
      </c>
      <c r="J49" s="12">
        <v>16</v>
      </c>
      <c r="K49" s="3">
        <f t="shared" si="19"/>
        <v>0</v>
      </c>
      <c r="L49" s="3">
        <v>0</v>
      </c>
      <c r="M49" s="13">
        <v>0</v>
      </c>
      <c r="N49" s="36">
        <f t="shared" si="18"/>
        <v>0</v>
      </c>
      <c r="O49" s="3">
        <v>0</v>
      </c>
      <c r="P49" s="5">
        <v>0</v>
      </c>
    </row>
    <row r="50" spans="1:16" ht="15">
      <c r="A50" s="2" t="s">
        <v>35</v>
      </c>
      <c r="B50" s="8">
        <f t="shared" si="13"/>
        <v>153</v>
      </c>
      <c r="C50" s="2">
        <f t="shared" si="14"/>
        <v>47</v>
      </c>
      <c r="D50" s="2">
        <f t="shared" si="15"/>
        <v>106</v>
      </c>
      <c r="E50" s="2">
        <f t="shared" si="16"/>
        <v>33</v>
      </c>
      <c r="F50" s="2">
        <v>10</v>
      </c>
      <c r="G50" s="2">
        <f>16+7</f>
        <v>23</v>
      </c>
      <c r="H50" s="2">
        <f t="shared" si="17"/>
        <v>120</v>
      </c>
      <c r="I50" s="2">
        <v>37</v>
      </c>
      <c r="J50" s="3">
        <v>83</v>
      </c>
      <c r="K50" s="3">
        <f t="shared" si="19"/>
        <v>0</v>
      </c>
      <c r="L50" s="3">
        <v>0</v>
      </c>
      <c r="M50" s="13">
        <v>0</v>
      </c>
      <c r="N50" s="36">
        <f t="shared" si="18"/>
        <v>0</v>
      </c>
      <c r="O50" s="3">
        <v>0</v>
      </c>
      <c r="P50" s="5">
        <v>0</v>
      </c>
    </row>
    <row r="51" spans="1:16" ht="15">
      <c r="A51" s="2" t="s">
        <v>36</v>
      </c>
      <c r="B51" s="8">
        <f t="shared" si="13"/>
        <v>82</v>
      </c>
      <c r="C51" s="2">
        <f t="shared" si="14"/>
        <v>48</v>
      </c>
      <c r="D51" s="2">
        <f t="shared" si="15"/>
        <v>34</v>
      </c>
      <c r="E51" s="2">
        <f t="shared" si="16"/>
        <v>82</v>
      </c>
      <c r="F51" s="2">
        <v>48</v>
      </c>
      <c r="G51" s="2">
        <v>34</v>
      </c>
      <c r="H51" s="2">
        <f t="shared" si="17"/>
        <v>0</v>
      </c>
      <c r="I51" s="2">
        <v>0</v>
      </c>
      <c r="J51" s="3">
        <v>0</v>
      </c>
      <c r="K51" s="3">
        <f t="shared" si="19"/>
        <v>0</v>
      </c>
      <c r="L51" s="3">
        <v>0</v>
      </c>
      <c r="M51" s="13">
        <v>0</v>
      </c>
      <c r="N51" s="36">
        <f t="shared" si="18"/>
        <v>0</v>
      </c>
      <c r="O51" s="3">
        <v>0</v>
      </c>
      <c r="P51" s="5">
        <v>0</v>
      </c>
    </row>
    <row r="52" spans="1:16" ht="14.25" customHeight="1">
      <c r="A52" s="2"/>
      <c r="B52" s="2"/>
      <c r="C52" s="2"/>
      <c r="D52" s="2"/>
      <c r="E52" s="2"/>
      <c r="F52" s="2"/>
      <c r="G52" s="2"/>
      <c r="H52" s="2"/>
      <c r="I52" s="2"/>
      <c r="J52" s="3"/>
      <c r="K52" s="3"/>
      <c r="L52" s="3"/>
      <c r="M52" s="5"/>
      <c r="N52" s="22"/>
      <c r="O52" s="3"/>
      <c r="P52" s="5"/>
    </row>
    <row r="53" spans="1:16" ht="16.5" customHeight="1">
      <c r="A53" s="9" t="s">
        <v>37</v>
      </c>
      <c r="B53" s="10">
        <f aca="true" t="shared" si="20" ref="B53:P53">SUM(B55:B56)</f>
        <v>39</v>
      </c>
      <c r="C53" s="9">
        <f t="shared" si="20"/>
        <v>8</v>
      </c>
      <c r="D53" s="9">
        <f t="shared" si="20"/>
        <v>31</v>
      </c>
      <c r="E53" s="9">
        <f t="shared" si="20"/>
        <v>7</v>
      </c>
      <c r="F53" s="9">
        <f t="shared" si="20"/>
        <v>2</v>
      </c>
      <c r="G53" s="9">
        <f t="shared" si="20"/>
        <v>5</v>
      </c>
      <c r="H53" s="9">
        <f t="shared" si="20"/>
        <v>32</v>
      </c>
      <c r="I53" s="9">
        <f t="shared" si="20"/>
        <v>6</v>
      </c>
      <c r="J53" s="9">
        <f t="shared" si="20"/>
        <v>26</v>
      </c>
      <c r="K53" s="9">
        <f t="shared" si="20"/>
        <v>0</v>
      </c>
      <c r="L53" s="9">
        <f t="shared" si="20"/>
        <v>0</v>
      </c>
      <c r="M53" s="19">
        <f t="shared" si="20"/>
        <v>0</v>
      </c>
      <c r="N53" s="26">
        <f t="shared" si="20"/>
        <v>0</v>
      </c>
      <c r="O53" s="35">
        <f t="shared" si="20"/>
        <v>0</v>
      </c>
      <c r="P53" s="19">
        <f t="shared" si="20"/>
        <v>0</v>
      </c>
    </row>
    <row r="54" spans="1:16" ht="15" customHeight="1">
      <c r="A54" s="9"/>
      <c r="B54" s="2"/>
      <c r="C54" s="2"/>
      <c r="D54" s="2"/>
      <c r="E54" s="2"/>
      <c r="F54" s="11"/>
      <c r="G54" s="11"/>
      <c r="H54" s="11"/>
      <c r="I54" s="11"/>
      <c r="J54" s="12"/>
      <c r="K54" s="12"/>
      <c r="L54" s="12"/>
      <c r="M54" s="13"/>
      <c r="N54" s="27"/>
      <c r="O54" s="3"/>
      <c r="P54" s="5"/>
    </row>
    <row r="55" spans="1:16" ht="15">
      <c r="A55" s="2" t="s">
        <v>40</v>
      </c>
      <c r="B55" s="8">
        <f>+E55+H55+K55+N55</f>
        <v>31</v>
      </c>
      <c r="C55" s="2">
        <f>F55+L55+I55</f>
        <v>8</v>
      </c>
      <c r="D55" s="2">
        <f>G55+M55+J55</f>
        <v>23</v>
      </c>
      <c r="E55" s="2">
        <f>SUM(F55:G55)</f>
        <v>7</v>
      </c>
      <c r="F55" s="11">
        <v>2</v>
      </c>
      <c r="G55" s="11">
        <v>5</v>
      </c>
      <c r="H55" s="2">
        <f>SUM(I55:J55)</f>
        <v>24</v>
      </c>
      <c r="I55" s="2">
        <v>6</v>
      </c>
      <c r="J55" s="3">
        <v>18</v>
      </c>
      <c r="K55" s="3">
        <f>SUM(L55:M55)</f>
        <v>0</v>
      </c>
      <c r="L55" s="3">
        <v>0</v>
      </c>
      <c r="M55" s="13">
        <v>0</v>
      </c>
      <c r="N55" s="36">
        <f>+O55+P55</f>
        <v>0</v>
      </c>
      <c r="O55" s="3">
        <v>0</v>
      </c>
      <c r="P55" s="5">
        <v>0</v>
      </c>
    </row>
    <row r="56" spans="1:16" ht="15">
      <c r="A56" s="2" t="s">
        <v>45</v>
      </c>
      <c r="B56" s="8">
        <f>+E56+H56+K56+N56</f>
        <v>8</v>
      </c>
      <c r="C56" s="2">
        <f>F56+L56+I56</f>
        <v>0</v>
      </c>
      <c r="D56" s="2">
        <f>G56+M56+J56</f>
        <v>8</v>
      </c>
      <c r="E56" s="2">
        <f>SUM(F56:G56)</f>
        <v>0</v>
      </c>
      <c r="F56" s="11">
        <v>0</v>
      </c>
      <c r="G56" s="11">
        <v>0</v>
      </c>
      <c r="H56" s="2">
        <f>SUM(I56:J56)</f>
        <v>8</v>
      </c>
      <c r="I56" s="2">
        <v>0</v>
      </c>
      <c r="J56" s="3">
        <v>8</v>
      </c>
      <c r="K56" s="3">
        <f>SUM(L56:M56)</f>
        <v>0</v>
      </c>
      <c r="L56" s="3">
        <v>0</v>
      </c>
      <c r="M56" s="13">
        <v>0</v>
      </c>
      <c r="N56" s="36">
        <f>+O56+P56</f>
        <v>0</v>
      </c>
      <c r="O56" s="3">
        <v>0</v>
      </c>
      <c r="P56" s="5">
        <v>0</v>
      </c>
    </row>
    <row r="57" spans="1:16" ht="12.75" customHeight="1">
      <c r="A57" s="2"/>
      <c r="B57" s="2"/>
      <c r="C57" s="2"/>
      <c r="D57" s="2"/>
      <c r="E57" s="2"/>
      <c r="F57" s="11"/>
      <c r="G57" s="11"/>
      <c r="H57" s="2"/>
      <c r="I57" s="2"/>
      <c r="J57" s="3"/>
      <c r="K57" s="3"/>
      <c r="L57" s="3"/>
      <c r="M57" s="13"/>
      <c r="N57" s="27"/>
      <c r="O57" s="3"/>
      <c r="P57" s="5"/>
    </row>
    <row r="58" spans="1:17" ht="15.75">
      <c r="A58" s="9" t="s">
        <v>44</v>
      </c>
      <c r="B58" s="10">
        <f>+B60+B61+B62+B63+B64+B65</f>
        <v>86</v>
      </c>
      <c r="C58" s="10">
        <f aca="true" t="shared" si="21" ref="C58:P58">+C60+C61+C62+C63+C64+C65</f>
        <v>32</v>
      </c>
      <c r="D58" s="10">
        <f t="shared" si="21"/>
        <v>53</v>
      </c>
      <c r="E58" s="10">
        <f t="shared" si="21"/>
        <v>9</v>
      </c>
      <c r="F58" s="10">
        <f t="shared" si="21"/>
        <v>2</v>
      </c>
      <c r="G58" s="10">
        <f t="shared" si="21"/>
        <v>7</v>
      </c>
      <c r="H58" s="10">
        <f t="shared" si="21"/>
        <v>77</v>
      </c>
      <c r="I58" s="10">
        <f t="shared" si="21"/>
        <v>30</v>
      </c>
      <c r="J58" s="10">
        <f t="shared" si="21"/>
        <v>47</v>
      </c>
      <c r="K58" s="10">
        <f t="shared" si="21"/>
        <v>0</v>
      </c>
      <c r="L58" s="10">
        <f t="shared" si="21"/>
        <v>0</v>
      </c>
      <c r="M58" s="10">
        <f t="shared" si="21"/>
        <v>0</v>
      </c>
      <c r="N58" s="10">
        <f t="shared" si="21"/>
        <v>0</v>
      </c>
      <c r="O58" s="10">
        <f t="shared" si="21"/>
        <v>0</v>
      </c>
      <c r="P58" s="77">
        <f t="shared" si="21"/>
        <v>0</v>
      </c>
      <c r="Q58" s="20"/>
    </row>
    <row r="59" spans="1:16" ht="14.25" customHeight="1">
      <c r="A59" s="9"/>
      <c r="B59" s="2"/>
      <c r="C59" s="2"/>
      <c r="D59" s="2"/>
      <c r="E59" s="2"/>
      <c r="F59" s="11"/>
      <c r="G59" s="11"/>
      <c r="H59" s="2"/>
      <c r="I59" s="2"/>
      <c r="J59" s="3"/>
      <c r="K59" s="3"/>
      <c r="L59" s="3"/>
      <c r="M59" s="13"/>
      <c r="N59" s="27"/>
      <c r="O59" s="3"/>
      <c r="P59" s="5"/>
    </row>
    <row r="60" spans="1:16" ht="15.75" customHeight="1">
      <c r="A60" s="2" t="s">
        <v>48</v>
      </c>
      <c r="B60" s="8">
        <f aca="true" t="shared" si="22" ref="B60:B65">+E60+H60+K60+N60</f>
        <v>21</v>
      </c>
      <c r="C60" s="2">
        <f>F60+L60+I60</f>
        <v>12</v>
      </c>
      <c r="D60" s="2">
        <f>G60+M60+J60</f>
        <v>9</v>
      </c>
      <c r="E60" s="2">
        <f aca="true" t="shared" si="23" ref="E60:E65">SUM(F60:G60)</f>
        <v>3</v>
      </c>
      <c r="F60" s="11">
        <v>1</v>
      </c>
      <c r="G60" s="11">
        <v>2</v>
      </c>
      <c r="H60" s="2">
        <f>SUM(I60:J60)</f>
        <v>18</v>
      </c>
      <c r="I60" s="2">
        <v>11</v>
      </c>
      <c r="J60" s="3">
        <v>7</v>
      </c>
      <c r="K60" s="3">
        <v>0</v>
      </c>
      <c r="L60" s="3">
        <v>0</v>
      </c>
      <c r="M60" s="13">
        <v>0</v>
      </c>
      <c r="N60" s="36">
        <f aca="true" t="shared" si="24" ref="N60:N65">+O60+P60</f>
        <v>0</v>
      </c>
      <c r="O60" s="3">
        <v>0</v>
      </c>
      <c r="P60" s="5">
        <v>0</v>
      </c>
    </row>
    <row r="61" spans="1:16" ht="15.75" customHeight="1">
      <c r="A61" s="2" t="s">
        <v>49</v>
      </c>
      <c r="B61" s="8">
        <f t="shared" si="22"/>
        <v>3</v>
      </c>
      <c r="C61" s="2">
        <f>F61+L61+I61</f>
        <v>1</v>
      </c>
      <c r="D61" s="2">
        <f aca="true" t="shared" si="25" ref="C61:D64">G61+M61+J61</f>
        <v>2</v>
      </c>
      <c r="E61" s="2">
        <f t="shared" si="23"/>
        <v>3</v>
      </c>
      <c r="F61" s="11">
        <v>1</v>
      </c>
      <c r="G61" s="11">
        <v>2</v>
      </c>
      <c r="H61" s="2">
        <f>SUM(I61:J61)</f>
        <v>0</v>
      </c>
      <c r="I61" s="2">
        <v>0</v>
      </c>
      <c r="J61" s="3">
        <v>0</v>
      </c>
      <c r="K61" s="3">
        <v>0</v>
      </c>
      <c r="L61" s="3">
        <v>0</v>
      </c>
      <c r="M61" s="13">
        <v>0</v>
      </c>
      <c r="N61" s="36">
        <f t="shared" si="24"/>
        <v>0</v>
      </c>
      <c r="O61" s="3">
        <v>0</v>
      </c>
      <c r="P61" s="5">
        <v>0</v>
      </c>
    </row>
    <row r="62" spans="1:16" ht="15.75" customHeight="1">
      <c r="A62" s="2" t="s">
        <v>61</v>
      </c>
      <c r="B62" s="8">
        <f t="shared" si="22"/>
        <v>51</v>
      </c>
      <c r="C62" s="2">
        <f t="shared" si="25"/>
        <v>14</v>
      </c>
      <c r="D62" s="2">
        <f t="shared" si="25"/>
        <v>37</v>
      </c>
      <c r="E62" s="2">
        <f t="shared" si="23"/>
        <v>0</v>
      </c>
      <c r="F62" s="11">
        <v>0</v>
      </c>
      <c r="G62" s="11">
        <v>0</v>
      </c>
      <c r="H62" s="2">
        <f>SUM(I62:J62)</f>
        <v>51</v>
      </c>
      <c r="I62" s="2">
        <v>14</v>
      </c>
      <c r="J62" s="3">
        <v>37</v>
      </c>
      <c r="K62" s="3">
        <v>0</v>
      </c>
      <c r="L62" s="3">
        <v>0</v>
      </c>
      <c r="M62" s="13">
        <v>0</v>
      </c>
      <c r="N62" s="36">
        <f t="shared" si="24"/>
        <v>0</v>
      </c>
      <c r="O62" s="3">
        <v>0</v>
      </c>
      <c r="P62" s="5">
        <v>0</v>
      </c>
    </row>
    <row r="63" spans="1:16" ht="15.75" customHeight="1">
      <c r="A63" s="2" t="s">
        <v>60</v>
      </c>
      <c r="B63" s="8">
        <f t="shared" si="22"/>
        <v>9</v>
      </c>
      <c r="C63" s="2">
        <f t="shared" si="25"/>
        <v>5</v>
      </c>
      <c r="D63" s="2">
        <f t="shared" si="25"/>
        <v>4</v>
      </c>
      <c r="E63" s="2">
        <f t="shared" si="23"/>
        <v>2</v>
      </c>
      <c r="F63" s="11">
        <v>0</v>
      </c>
      <c r="G63" s="11">
        <v>2</v>
      </c>
      <c r="H63" s="2">
        <f>SUM(I63:J63)</f>
        <v>7</v>
      </c>
      <c r="I63" s="2">
        <v>5</v>
      </c>
      <c r="J63" s="3">
        <v>2</v>
      </c>
      <c r="K63" s="3">
        <v>0</v>
      </c>
      <c r="L63" s="3">
        <v>0</v>
      </c>
      <c r="M63" s="13">
        <v>0</v>
      </c>
      <c r="N63" s="36">
        <f t="shared" si="24"/>
        <v>0</v>
      </c>
      <c r="O63" s="3">
        <v>0</v>
      </c>
      <c r="P63" s="5">
        <v>0</v>
      </c>
    </row>
    <row r="64" spans="1:16" ht="15">
      <c r="A64" s="39" t="s">
        <v>62</v>
      </c>
      <c r="B64" s="8">
        <f t="shared" si="22"/>
        <v>1</v>
      </c>
      <c r="C64" s="2">
        <f t="shared" si="25"/>
        <v>0</v>
      </c>
      <c r="D64" s="2">
        <f t="shared" si="25"/>
        <v>1</v>
      </c>
      <c r="E64" s="2">
        <f t="shared" si="23"/>
        <v>0</v>
      </c>
      <c r="F64" s="11">
        <v>0</v>
      </c>
      <c r="G64" s="11">
        <v>0</v>
      </c>
      <c r="H64" s="2">
        <f>SUM(I64:J64)</f>
        <v>1</v>
      </c>
      <c r="I64" s="2">
        <v>0</v>
      </c>
      <c r="J64" s="3">
        <v>1</v>
      </c>
      <c r="K64" s="3">
        <f>SUM(L64:M64)</f>
        <v>0</v>
      </c>
      <c r="L64" s="3">
        <v>0</v>
      </c>
      <c r="M64" s="13">
        <v>0</v>
      </c>
      <c r="N64" s="36">
        <f t="shared" si="24"/>
        <v>0</v>
      </c>
      <c r="O64" s="3">
        <v>0</v>
      </c>
      <c r="P64" s="5">
        <v>0</v>
      </c>
    </row>
    <row r="65" spans="1:16" ht="15">
      <c r="A65" s="2" t="s">
        <v>52</v>
      </c>
      <c r="B65" s="8">
        <f t="shared" si="22"/>
        <v>1</v>
      </c>
      <c r="C65" s="2">
        <v>0</v>
      </c>
      <c r="D65" s="2">
        <v>0</v>
      </c>
      <c r="E65" s="2">
        <f t="shared" si="23"/>
        <v>1</v>
      </c>
      <c r="F65" s="11">
        <v>0</v>
      </c>
      <c r="G65" s="11">
        <v>1</v>
      </c>
      <c r="H65" s="2">
        <v>0</v>
      </c>
      <c r="I65" s="2">
        <v>0</v>
      </c>
      <c r="J65" s="3">
        <v>0</v>
      </c>
      <c r="K65" s="3">
        <v>0</v>
      </c>
      <c r="L65" s="3">
        <v>0</v>
      </c>
      <c r="M65" s="13">
        <v>0</v>
      </c>
      <c r="N65" s="36">
        <f t="shared" si="24"/>
        <v>0</v>
      </c>
      <c r="O65" s="3">
        <v>0</v>
      </c>
      <c r="P65" s="5">
        <v>0</v>
      </c>
    </row>
    <row r="66" spans="1:16" ht="15.75" customHeight="1">
      <c r="A66" s="4"/>
      <c r="B66" s="4"/>
      <c r="C66" s="4"/>
      <c r="D66" s="4"/>
      <c r="E66" s="4"/>
      <c r="F66" s="4"/>
      <c r="G66" s="4"/>
      <c r="H66" s="4"/>
      <c r="I66" s="4"/>
      <c r="J66" s="16"/>
      <c r="K66" s="16"/>
      <c r="L66" s="16"/>
      <c r="M66" s="1"/>
      <c r="N66" s="31"/>
      <c r="O66" s="32"/>
      <c r="P66" s="33"/>
    </row>
    <row r="67" ht="20.25" customHeight="1">
      <c r="A67" s="48" t="s">
        <v>43</v>
      </c>
    </row>
    <row r="68" ht="18" customHeight="1">
      <c r="A68" s="48" t="s">
        <v>39</v>
      </c>
    </row>
  </sheetData>
  <sheetProtection/>
  <mergeCells count="13">
    <mergeCell ref="B7:D7"/>
    <mergeCell ref="A1:P1"/>
    <mergeCell ref="A2:P2"/>
    <mergeCell ref="A3:P3"/>
    <mergeCell ref="A4:P4"/>
    <mergeCell ref="I8:J8"/>
    <mergeCell ref="E7:M7"/>
    <mergeCell ref="O9:P9"/>
    <mergeCell ref="N7:P7"/>
    <mergeCell ref="F8:G8"/>
    <mergeCell ref="F9:G9"/>
    <mergeCell ref="L9:M9"/>
    <mergeCell ref="I9:J9"/>
  </mergeCells>
  <printOptions horizontalCentered="1"/>
  <pageMargins left="0.7086614173228347" right="0.3937007874015748" top="0.2755905511811024" bottom="0.2755905511811024" header="0.3937007874015748" footer="0.2755905511811024"/>
  <pageSetup horizontalDpi="300" verticalDpi="300" orientation="landscape" scale="55" r:id="rId1"/>
  <headerFooter alignWithMargins="0">
    <oddFooter>&amp;R&amp;P</oddFooter>
  </headerFooter>
  <ignoredErrors>
    <ignoredError sqref="I54:M54 E65 E60:E61 H62:H63 H60:H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Informática</dc:creator>
  <cp:keywords/>
  <dc:description/>
  <cp:lastModifiedBy>Full name</cp:lastModifiedBy>
  <cp:lastPrinted>2019-05-14T15:49:13Z</cp:lastPrinted>
  <dcterms:created xsi:type="dcterms:W3CDTF">2015-02-04T18:54:47Z</dcterms:created>
  <dcterms:modified xsi:type="dcterms:W3CDTF">2019-05-14T15:50:01Z</dcterms:modified>
  <cp:category/>
  <cp:version/>
  <cp:contentType/>
  <cp:contentStatus/>
</cp:coreProperties>
</file>