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0" windowWidth="9630" windowHeight="5100" tabRatio="601" activeTab="0"/>
  </bookViews>
  <sheets>
    <sheet name="CUADRO4" sheetId="1" r:id="rId1"/>
    <sheet name="Gráfica-4" sheetId="2" r:id="rId2"/>
    <sheet name="datos-gráfica" sheetId="3" r:id="rId3"/>
  </sheets>
  <definedNames>
    <definedName name="_Regression_Int" localSheetId="0" hidden="1">1</definedName>
    <definedName name="A_impresión_IM" localSheetId="0">'CUADRO4'!$A$118:$H$336</definedName>
  </definedNames>
  <calcPr fullCalcOnLoad="1"/>
</workbook>
</file>

<file path=xl/sharedStrings.xml><?xml version="1.0" encoding="utf-8"?>
<sst xmlns="http://schemas.openxmlformats.org/spreadsheetml/2006/main" count="546" uniqueCount="264">
  <si>
    <t xml:space="preserve">   Bibliotecología...........................................................................................................</t>
  </si>
  <si>
    <t xml:space="preserve"> </t>
  </si>
  <si>
    <t>Total</t>
  </si>
  <si>
    <t>Sexo</t>
  </si>
  <si>
    <t>Turno</t>
  </si>
  <si>
    <t xml:space="preserve">Facultad, Escuela, Carrera y Especialidad </t>
  </si>
  <si>
    <t>Porcen-</t>
  </si>
  <si>
    <t>Número</t>
  </si>
  <si>
    <t xml:space="preserve">  taje    </t>
  </si>
  <si>
    <t>Hombres</t>
  </si>
  <si>
    <t>Mujeres</t>
  </si>
  <si>
    <t>Diurno</t>
  </si>
  <si>
    <t>Vesper-</t>
  </si>
  <si>
    <t>Nocturno</t>
  </si>
  <si>
    <t>tino</t>
  </si>
  <si>
    <t xml:space="preserve">                   TOTAL .................................................................................................................</t>
  </si>
  <si>
    <t xml:space="preserve">   Administración de Empresas  .............................................................................................................</t>
  </si>
  <si>
    <t xml:space="preserve"> -</t>
  </si>
  <si>
    <t>-</t>
  </si>
  <si>
    <t xml:space="preserve">   Administración Pública.............................................................................................................................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</si>
  <si>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</t>
  </si>
  <si>
    <t>(Continuación)</t>
  </si>
  <si>
    <t>CIENCIAS AGROPECUARIAS 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</si>
  <si>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</si>
  <si>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</si>
  <si>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</si>
  <si>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Ingeniero Agrícola........................................................................................................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</si>
  <si>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</si>
  <si>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</si>
  <si>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Pedagógica....................................................................................................................................</t>
  </si>
  <si>
    <t>CIENCIAS NATURALES, EXACTAS</t>
  </si>
  <si>
    <t>Y TECNOLOGÍA....................................................................................................................................</t>
  </si>
  <si>
    <t xml:space="preserve">   Biología....................................................................................................................................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</si>
  <si>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</si>
  <si>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</si>
  <si>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</si>
  <si>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</si>
  <si>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</si>
  <si>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</si>
  <si>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</si>
  <si>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</si>
  <si>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</si>
  <si>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</t>
  </si>
  <si>
    <t xml:space="preserve">   Filosofía......................................................................................................................................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</si>
  <si>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</si>
  <si>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</t>
  </si>
  <si>
    <t>(Conclusión)</t>
  </si>
  <si>
    <t xml:space="preserve">   Historia...................................................................................................................................................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</si>
  <si>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</si>
  <si>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</si>
  <si>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</si>
  <si>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</si>
  <si>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</si>
  <si>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</si>
  <si>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</si>
  <si>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</si>
  <si>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</si>
  <si>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</si>
  <si>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</si>
  <si>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</si>
  <si>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</si>
  <si>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</si>
  <si>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</si>
  <si>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</si>
  <si>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</si>
  <si>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</si>
  <si>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</si>
  <si>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</si>
  <si>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</si>
  <si>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</si>
  <si>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</si>
  <si>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</si>
  <si>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</si>
  <si>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 xml:space="preserve">   Archivología.......................................................................................................................................</t>
  </si>
  <si>
    <t xml:space="preserve">    Electrónica y Comunicación...........................................................................................................</t>
  </si>
  <si>
    <t>ADMINISTRACIÓN PÚBLICA  ........................................................................................................</t>
  </si>
  <si>
    <t>Psicología</t>
  </si>
  <si>
    <t>DERECHO Y CIENCIAS POLÍTICAS ................................................................................................................................</t>
  </si>
  <si>
    <t xml:space="preserve">      Téc. Estadísticas de Salud y Registros Médicos.................................................................................</t>
  </si>
  <si>
    <t>FARMACIA ............................................................................................................................................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</si>
  <si>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</si>
  <si>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</si>
  <si>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</si>
  <si>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Ingeniería Cívil ..............................................................................................................................................</t>
  </si>
  <si>
    <t>ADMINISTRACIÓN DE EMPRESAS Y CONTABILIDAD ....................................................................</t>
  </si>
  <si>
    <t>Ingeniería</t>
  </si>
  <si>
    <t xml:space="preserve">   Contabilidad....................................................................................................................................................................................................................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</si>
  <si>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</si>
  <si>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</si>
  <si>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.................................................................................................</t>
  </si>
  <si>
    <t xml:space="preserve">      Lic.en  Administración de Empresas Marítimas................................................................................................................................................................................................................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</si>
  <si>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Turísticas(Bilingüe)............................................................................................</t>
  </si>
  <si>
    <t xml:space="preserve">      Lic.en  Administración Financiera y Negocios Internacionales..............................................................................</t>
  </si>
  <si>
    <t xml:space="preserve">      Lic.en  Bilingüe en Administración de Oficinas........................................................................................................ ..............................................................................................</t>
  </si>
  <si>
    <t xml:space="preserve">      Lic.en  Administración de Mercadeo, Promoción y Ventas..............................................................................................</t>
  </si>
  <si>
    <t xml:space="preserve">      Lic.en  Administración de Recursos Humanos..............................................................................................</t>
  </si>
  <si>
    <t xml:space="preserve">      Lic.en  Ing. de Operaciones y Logística Empresarial............................................................................................................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</si>
  <si>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</si>
  <si>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</si>
  <si>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Lic.en Arquitectura....................................................................................................................................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</si>
  <si>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</t>
  </si>
  <si>
    <t xml:space="preserve">      Lic.en Representación Arquitectónica Digital................................................................................................................</t>
  </si>
  <si>
    <t xml:space="preserve">      Lic.en Administración de Centros Educativos..........................................................................................................................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</si>
  <si>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</si>
  <si>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</si>
  <si>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</si>
  <si>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 xml:space="preserve">      Lic.en Psicopedagogía....................................................................................................................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</si>
  <si>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</si>
  <si>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</si>
  <si>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Ingeniería en Estadística.....................................................................................................................................</t>
  </si>
  <si>
    <t xml:space="preserve">      Lic.en Física......................................................................................................................................</t>
  </si>
  <si>
    <t xml:space="preserve">      Lic.en Docencia de Física................................................................................................................. </t>
  </si>
  <si>
    <t xml:space="preserve">      Lic.en Matemática.........................................................................................................................</t>
  </si>
  <si>
    <t xml:space="preserve">      Lic.en Docencia de Matemática....................................................................................................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</si>
  <si>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</t>
  </si>
  <si>
    <t xml:space="preserve">      Lic.en Gestión Archivística…………………………………………………………………………………………………………………………………………………………………………………………………………………………………….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</si>
  <si>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    Lic.en Filosofía e Historia......................................................................................................................................</t>
  </si>
  <si>
    <t xml:space="preserve">      Lic.en Filosofía, Ética y Valores......................................................................................................................................</t>
  </si>
  <si>
    <t xml:space="preserve">      Lic.en Francés......................................................................................................................................</t>
  </si>
  <si>
    <t xml:space="preserve">      Lic.en Cartografía.............................................................................................................................</t>
  </si>
  <si>
    <t xml:space="preserve">      Lic.en Geografía e Historia..................................................................................................................................</t>
  </si>
  <si>
    <t xml:space="preserve">      Lic.en Turismo Alternativo....................................................................................................................................</t>
  </si>
  <si>
    <t xml:space="preserve">      Lic.en Turismo Geográfico-Ecológico....................................................................................................................................</t>
  </si>
  <si>
    <t xml:space="preserve">      Lic.en Antropología..............................................................................................................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</si>
  <si>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</si>
  <si>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</t>
  </si>
  <si>
    <t xml:space="preserve">      Lic.en Sociología...............................................................................................................................................</t>
  </si>
  <si>
    <t xml:space="preserve">   Ingeniería Industrial y Prevención ..............................................................................................................................................</t>
  </si>
  <si>
    <t xml:space="preserve">   Ciencias de la Tierra ..............................................................................................................................................</t>
  </si>
  <si>
    <t xml:space="preserve">      Lic.en Nutrición y Dietética....................................................................................................</t>
  </si>
  <si>
    <t xml:space="preserve">      Lic.en Salud Ocupacional....................................................................................................</t>
  </si>
  <si>
    <t xml:space="preserve">      Lic.en Tecnología Médica.....................................................................................................................</t>
  </si>
  <si>
    <t xml:space="preserve">      Técnico en Urgencias Médicas.............................................................................................................................................................</t>
  </si>
  <si>
    <t xml:space="preserve">      Técnico en Radiología e Imagenología.......................................................................................</t>
  </si>
  <si>
    <t xml:space="preserve">  Relaciones Internacionales..........................................................................................................</t>
  </si>
  <si>
    <t xml:space="preserve">      Lic.en Relaciones Internacionales..........................................................................................................</t>
  </si>
  <si>
    <t xml:space="preserve">      Técnico en Protección, Seguridad y Estudios Internacionales..........................................................................................................</t>
  </si>
  <si>
    <t xml:space="preserve">  Trabajo Social..........................................................................................................................</t>
  </si>
  <si>
    <t xml:space="preserve">      Lic.en Diseño de Interiores...................................................................................................................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</si>
  <si>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</t>
  </si>
  <si>
    <t xml:space="preserve">      Lic.en Diseño de Modas.................................................................................................................................</t>
  </si>
  <si>
    <t xml:space="preserve">      Lic.en Diseño Industrial de Productos.................................................................................................................................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</si>
  <si>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Danza...........................................................................................................................................</t>
  </si>
  <si>
    <t xml:space="preserve">   Musica 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</si>
  <si>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</si>
  <si>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Lic.en Publicidad...............................................................................................................</t>
  </si>
  <si>
    <t xml:space="preserve">   Publicidad....................................................................................................................................................................................</t>
  </si>
  <si>
    <t xml:space="preserve">          Danza(No Especificado)......................................................................................................................................................</t>
  </si>
  <si>
    <t xml:space="preserve">          Danza Moderna............................................................................................................................................</t>
  </si>
  <si>
    <t xml:space="preserve">          Ballet Clásico........................................................................................................................</t>
  </si>
  <si>
    <t xml:space="preserve">          Folklore y Danza de la Etnia Nacional..................................................................................</t>
  </si>
  <si>
    <t xml:space="preserve">          Jazz y Danzas de Carácter..................................................................................</t>
  </si>
  <si>
    <t xml:space="preserve">          Canto.......................................................................................................................................</t>
  </si>
  <si>
    <t xml:space="preserve">          Guitarra.......................................................................................................................................</t>
  </si>
  <si>
    <t xml:space="preserve">          Orquestal.......................................................................................................................................</t>
  </si>
  <si>
    <t xml:space="preserve">          Piano.......................................................................................................................................</t>
  </si>
  <si>
    <t xml:space="preserve">  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</si>
  <si>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</si>
  <si>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Visuales............................................................................................................................................................</t>
  </si>
  <si>
    <t xml:space="preserve">   Arte Teatral.........................................................................................................................</t>
  </si>
  <si>
    <t xml:space="preserve">   Comunicación Audio Visual…………………………………………………………………………………………………………………………………………………….</t>
  </si>
  <si>
    <t xml:space="preserve">   Ingeniería  Aeroportuaría ..............................................................................................................................................</t>
  </si>
  <si>
    <t xml:space="preserve"> Prevención, Ciencias de la Tierra y Ingeniería Aeroportuaria.</t>
  </si>
  <si>
    <t xml:space="preserve">      Técnico en Gestión Municipal..........................................................................................................</t>
  </si>
  <si>
    <t xml:space="preserve">   Lic.en Bellas Artes con especialización en Música.......................................................................................................................................</t>
  </si>
  <si>
    <t xml:space="preserve">      Lic.en Ciencias de la Enfermería.....................................................................................................................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</si>
  <si>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</si>
  <si>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</si>
  <si>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</si>
  <si>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</si>
  <si>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Instrumento Musical:</t>
  </si>
  <si>
    <t xml:space="preserve">      Lic.en Química..............................................................................................................................</t>
  </si>
  <si>
    <t xml:space="preserve">      Lic.en Tecnología Química Industrial ...................................................................................................................................................................</t>
  </si>
  <si>
    <t xml:space="preserve">      Lic.en Docencia de Química.......................................................................................................................</t>
  </si>
  <si>
    <t xml:space="preserve">      Lic.en Relaciones Públicas..................................................................................................................................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</si>
  <si>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</si>
  <si>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 xml:space="preserve">      Lic.en Producción y Dirección de Radio, Cine y Televisión..........................................................................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</si>
  <si>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</si>
  <si>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</si>
  <si>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Ciencias Políticas 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</si>
  <si>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</si>
  <si>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Farmacia.................................................................................................</t>
  </si>
  <si>
    <t xml:space="preserve">       Lic.en Ingeniería en Electrónica y Comunicación...........................................................................................................</t>
  </si>
  <si>
    <t xml:space="preserve">       Lic.en Gerencia de Comercio Electrónico...........................................................................................................</t>
  </si>
  <si>
    <t xml:space="preserve">      Lic.en Ingeniería en Informática.......................................................................................................................</t>
  </si>
  <si>
    <t xml:space="preserve">      Lic.en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</si>
  <si>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</si>
  <si>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Informática ..............................................................................................................................................</t>
  </si>
  <si>
    <t xml:space="preserve">      Ingeniería Cívil en Edificaciones………………………………………………………………………..</t>
  </si>
  <si>
    <t xml:space="preserve">      Ingeniería Cívil en Infraestructura…………………………………………………………..</t>
  </si>
  <si>
    <t xml:space="preserve">      Ingeniería en Prevención de Riesgo, Seguridad y Ambiente…………………………………………………….</t>
  </si>
  <si>
    <t xml:space="preserve">      Ingeniería industrial en Auditoría y Gestión de Procesos…………………………………………….</t>
  </si>
  <si>
    <t xml:space="preserve">      Licenciatura en Meteorología………………………………………………………………………………..</t>
  </si>
  <si>
    <t xml:space="preserve">      Licenciatura en Ingeniería en Topografía y Geodesia………………………………………………………………………………..</t>
  </si>
  <si>
    <t xml:space="preserve">      Licenciatura en Geografía (Geográfo Profesional)………………………………………………………………………………..</t>
  </si>
  <si>
    <t xml:space="preserve">      Licenciatura en Ingeniería Geológica………………………………………………………………………………..</t>
  </si>
  <si>
    <t xml:space="preserve">      Ingeniería  en Operaciones Aeroportuarias………………………………………………………………………………..</t>
  </si>
  <si>
    <t xml:space="preserve">      Lic.en Biología Ambiental........................................................................................................................................</t>
  </si>
  <si>
    <t xml:space="preserve">      Lic.en Biología Animal........................................................................................................................................</t>
  </si>
  <si>
    <t xml:space="preserve">      Lic.en Biología Vegetal........................................................................................................................................</t>
  </si>
  <si>
    <t xml:space="preserve">      Lic.en Microbiología y Parasitología........................................................................................................................................</t>
  </si>
  <si>
    <t xml:space="preserve">  Farmacia...........................................................................................................................</t>
  </si>
  <si>
    <t xml:space="preserve">      Lic.en Bibliotecología y Ciencias de la Información...........................................................................................................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</si>
  <si>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</si>
  <si>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Física..........................................................................................................................................................................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</si>
  <si>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</si>
  <si>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</t>
  </si>
  <si>
    <t xml:space="preserve">      Lic.en Español.............................................................................................................................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</si>
  <si>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</t>
  </si>
  <si>
    <t xml:space="preserve">    Medicina Veterinaria.........................................................................................................................................................................................</t>
  </si>
  <si>
    <t xml:space="preserve">       Lic.en Medicina Veterinaria.........................................................................................................................................................................................</t>
  </si>
  <si>
    <t xml:space="preserve">       Lic.en  Bellas Artes con especialización en Arte Teatral.........................................................................................................................</t>
  </si>
  <si>
    <t xml:space="preserve">       Lic.en Bellas Artes con especialización en: </t>
  </si>
  <si>
    <t xml:space="preserve">      Biología(Tronco Común)........................................................................................................................................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</si>
  <si>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</si>
  <si>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Sociología...............................................................................................................................................</t>
  </si>
  <si>
    <t xml:space="preserve">      Lic.en  Administración de Empresas con</t>
  </si>
  <si>
    <t xml:space="preserve">         énfasis en Mercadeo (1 )……………………………..................................................................................................</t>
  </si>
  <si>
    <t xml:space="preserve">      Lic.en  Administración de Empresas con </t>
  </si>
  <si>
    <t xml:space="preserve">         énfasis en Recursos Humanos( 1 )……………………………..................................................................................................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</si>
  <si>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</si>
  <si>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(1)   Incluye estudiantes del antiguo plan de la carrera  de  Administración de Empresas que incluia un ciclo básico previo al inicio de los énfasis en Finanzas,</t>
  </si>
  <si>
    <t xml:space="preserve"> Recursos Humanos y Mercadeo y Comercio Internacional. </t>
  </si>
  <si>
    <t xml:space="preserve">        Lic.en Ingeniería en Manejo de Cuencas y Ambiente………………………………………………………………………..</t>
  </si>
  <si>
    <t xml:space="preserve">        Lic.en Ingeniero en Manejo Ambiental.................................................................................................................................</t>
  </si>
  <si>
    <t xml:space="preserve">       Lic.en Ingeniería Agronómica en Cultivos Tropicales…………………………………………….. </t>
  </si>
  <si>
    <t xml:space="preserve">       Lic.en Ingeniero Agrónomo Zootecnista...............................................................................................................</t>
  </si>
  <si>
    <t xml:space="preserve">       Lic.en Desarrollo Agropecuario.........................................................................................</t>
  </si>
  <si>
    <t xml:space="preserve">       Lic.en Ingeniería en Agronegocios y Desarrollo Agropecuario…………………………………</t>
  </si>
  <si>
    <t xml:space="preserve">       Lic.en Educación para el Hogar...............................................................................................</t>
  </si>
  <si>
    <t xml:space="preserve">       Lic.en Ciencias de la Familia y del Desarrollo Comunitario……………………………………………………………………………………..</t>
  </si>
  <si>
    <t xml:space="preserve">       Lic.en Gastronomía...........................................................................................................................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</si>
  <si>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</si>
  <si>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</si>
  <si>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</si>
  <si>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</si>
  <si>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</si>
  <si>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Administración Policial.................................................................................................................................................................................................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</si>
  <si>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</t>
  </si>
  <si>
    <t xml:space="preserve">      Lic.en Registros Médicos  y Estadísticas de Salud ...........................................................................................................................................................................</t>
  </si>
  <si>
    <t xml:space="preserve">      Lic.en Inversión y Riesgo………………………………………………………………………………………………………………………………………………………………………………………………</t>
  </si>
  <si>
    <t>ARQUITECTURA Y DISEÑO ..........................................................................................................................................................................................................................</t>
  </si>
  <si>
    <t xml:space="preserve">   Medicina ..............................................................................................................................................</t>
  </si>
  <si>
    <t xml:space="preserve">      Lic.en Medicina ..............................................................................................................................................</t>
  </si>
  <si>
    <t xml:space="preserve">   Cirugía Dental..........................................................................................................................................................................................................</t>
  </si>
  <si>
    <t xml:space="preserve">      Lic.en Cirugía Dental..........................................................................................................................................................................................................................</t>
  </si>
  <si>
    <t xml:space="preserve">      Técnico en Asistente Odontológico............................................................................................................................................................................................................</t>
  </si>
  <si>
    <t xml:space="preserve"> ESCUELA, CARRERA Y ESPECIALIDAD: SEGUNDO SEMESTRE; AÑO ACADÉMICO 2,018.</t>
  </si>
  <si>
    <t xml:space="preserve">      Técnico en Cartografía.............................................................................................................................</t>
  </si>
  <si>
    <t xml:space="preserve">      Educación (Área Básica)(2)..................................................................................................................</t>
  </si>
  <si>
    <t>(2) Incluye Estudiantes del área básica de Licenciatura en Ciencias de la Educación y del programa especial para docentes en servicio.</t>
  </si>
  <si>
    <t xml:space="preserve">      Lic.en Producción de Radio y Televisión(3)..........................................................................</t>
  </si>
  <si>
    <t>(3)  Corresponde a un estudiante del antiguo plan de estudio de la carrera, la cual fue actualizada a Lic. en Producción y Dirección de Radio, Cine y Televisión.</t>
  </si>
  <si>
    <t xml:space="preserve">Cuadro 4.  MATRÍCULA EN LA CIUDAD UNIVERSITARIA, POR SEXO Y TURNO, SEGÚN FACULTAD,  </t>
  </si>
  <si>
    <t xml:space="preserve">Cuadro 4.  MATRÍCULA EN LA CIUDAD UNIVERSITARIA, POR SEXO  Y TURNO,  SEGÚN FACULTAD,  </t>
  </si>
  <si>
    <t xml:space="preserve">Cuadro 4.  MATRÍCULA EN LA CIUDAD UNIVERSITARIA, POR SEXO Y TURNO ,  SEGÚN FACULTAD,  </t>
  </si>
  <si>
    <t xml:space="preserve">Cuadro 4.  MATRÍCULA EN LA CIUDAD UNIVERSITARIA, POR SEXO Y TURNO,  SEGÚN FACULTAD,  </t>
  </si>
  <si>
    <t>INGENIERÍA (5) ..............................................................................................................................................</t>
  </si>
  <si>
    <t xml:space="preserve">(5)  Se aprobó la modificación de la estructura académica de la facultad de Ingeniería, quedando las siguientes escuelas; Ingeniería Civil, Ingeniería Industrial y </t>
  </si>
  <si>
    <t>(4) Se aprobó, en reunión de Consejo Académico N° CF-TCNA  N° 5-18,  celebrada el 24 de abril de 2018. Cambiar de sede la carrera de Ingeniería en Mecatrónica</t>
  </si>
  <si>
    <t>de la facultad de Ingeniería para la Facultad de Informática, Electrónica y Comunicación.</t>
  </si>
  <si>
    <t xml:space="preserve">      Lic.en Artes Aplicadas .....................................................................................................</t>
  </si>
  <si>
    <t xml:space="preserve">      Lic.en Bibliotecología...........................................................................................................</t>
  </si>
  <si>
    <t xml:space="preserve">       Lic.en Ingeniería Mecatrónica(4)...........................................................................................................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</si>
</sst>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_)"/>
    <numFmt numFmtId="189" formatCode="#,##0.0_);\(#,##0.0\)"/>
    <numFmt numFmtId="190" formatCode="0_)"/>
    <numFmt numFmtId="191" formatCode="0.00_)"/>
    <numFmt numFmtId="192" formatCode="#,##0.0"/>
    <numFmt numFmtId="193" formatCode="General_)"/>
    <numFmt numFmtId="194" formatCode="0.0"/>
    <numFmt numFmtId="195" formatCode="#,##0.00_ ;\-#,##0.00\ "/>
    <numFmt numFmtId="196" formatCode="0.0%"/>
    <numFmt numFmtId="197" formatCode="[$-180A]dddd\,\ dd&quot; de &quot;mmmm&quot; de &quot;yyyy"/>
    <numFmt numFmtId="198" formatCode="[$-180A]hh:mm:ss\ AM/PM"/>
  </numFmts>
  <fonts count="57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9.6"/>
      <color indexed="12"/>
      <name val="Courier"/>
      <family val="3"/>
    </font>
    <font>
      <u val="single"/>
      <sz val="9.6"/>
      <color indexed="36"/>
      <name val="Courier"/>
      <family val="3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Courier"/>
      <family val="3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188" fontId="0" fillId="0" borderId="0" xfId="0" applyAlignment="1">
      <alignment/>
    </xf>
    <xf numFmtId="188" fontId="5" fillId="0" borderId="0" xfId="0" applyFont="1" applyAlignment="1">
      <alignment horizontal="centerContinuous"/>
    </xf>
    <xf numFmtId="188" fontId="6" fillId="0" borderId="0" xfId="0" applyFont="1" applyAlignment="1">
      <alignment/>
    </xf>
    <xf numFmtId="188" fontId="5" fillId="0" borderId="0" xfId="0" applyFont="1" applyAlignment="1">
      <alignment/>
    </xf>
    <xf numFmtId="188" fontId="5" fillId="0" borderId="0" xfId="0" applyFont="1" applyAlignment="1">
      <alignment horizontal="left"/>
    </xf>
    <xf numFmtId="39" fontId="6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8" fontId="5" fillId="0" borderId="10" xfId="0" applyFont="1" applyBorder="1" applyAlignment="1">
      <alignment horizontal="left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88" fontId="5" fillId="0" borderId="0" xfId="0" applyFont="1" applyAlignment="1" quotePrefix="1">
      <alignment horizontal="left"/>
    </xf>
    <xf numFmtId="188" fontId="8" fillId="0" borderId="0" xfId="0" applyFont="1" applyAlignment="1">
      <alignment/>
    </xf>
    <xf numFmtId="188" fontId="8" fillId="0" borderId="0" xfId="0" applyFont="1" applyAlignment="1" quotePrefix="1">
      <alignment horizontal="left"/>
    </xf>
    <xf numFmtId="188" fontId="7" fillId="0" borderId="0" xfId="0" applyFont="1" applyAlignment="1">
      <alignment horizontal="centerContinuous"/>
    </xf>
    <xf numFmtId="19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8" fontId="8" fillId="0" borderId="0" xfId="0" applyFont="1" applyAlignment="1">
      <alignment horizontal="left"/>
    </xf>
    <xf numFmtId="190" fontId="7" fillId="0" borderId="0" xfId="0" applyNumberFormat="1" applyFont="1" applyAlignment="1">
      <alignment horizontal="right"/>
    </xf>
    <xf numFmtId="37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88" fontId="5" fillId="0" borderId="12" xfId="0" applyFont="1" applyBorder="1" applyAlignment="1">
      <alignment/>
    </xf>
    <xf numFmtId="188" fontId="5" fillId="0" borderId="13" xfId="0" applyFont="1" applyBorder="1" applyAlignment="1">
      <alignment/>
    </xf>
    <xf numFmtId="188" fontId="9" fillId="0" borderId="0" xfId="0" applyFont="1" applyAlignment="1">
      <alignment/>
    </xf>
    <xf numFmtId="188" fontId="0" fillId="0" borderId="10" xfId="0" applyFont="1" applyBorder="1" applyAlignment="1">
      <alignment/>
    </xf>
    <xf numFmtId="188" fontId="0" fillId="0" borderId="0" xfId="0" applyFont="1" applyAlignment="1">
      <alignment/>
    </xf>
    <xf numFmtId="188" fontId="5" fillId="0" borderId="0" xfId="0" applyFont="1" applyAlignment="1">
      <alignment horizontal="right"/>
    </xf>
    <xf numFmtId="3" fontId="9" fillId="0" borderId="14" xfId="0" applyNumberFormat="1" applyFont="1" applyBorder="1" applyAlignment="1">
      <alignment horizontal="right" vertical="justify"/>
    </xf>
    <xf numFmtId="188" fontId="9" fillId="0" borderId="14" xfId="0" applyFont="1" applyBorder="1" applyAlignment="1">
      <alignment horizontal="right" vertical="justify"/>
    </xf>
    <xf numFmtId="1" fontId="5" fillId="0" borderId="14" xfId="0" applyNumberFormat="1" applyFont="1" applyBorder="1" applyAlignment="1">
      <alignment horizontal="right" vertical="justify"/>
    </xf>
    <xf numFmtId="188" fontId="5" fillId="0" borderId="14" xfId="0" applyFont="1" applyBorder="1" applyAlignment="1">
      <alignment horizontal="right" vertical="justify"/>
    </xf>
    <xf numFmtId="3" fontId="5" fillId="0" borderId="14" xfId="0" applyNumberFormat="1" applyFont="1" applyBorder="1" applyAlignment="1">
      <alignment horizontal="right" vertical="justify"/>
    </xf>
    <xf numFmtId="190" fontId="5" fillId="0" borderId="14" xfId="0" applyNumberFormat="1" applyFont="1" applyBorder="1" applyAlignment="1">
      <alignment horizontal="right" vertical="justify"/>
    </xf>
    <xf numFmtId="188" fontId="6" fillId="0" borderId="15" xfId="0" applyFont="1" applyBorder="1" applyAlignment="1">
      <alignment horizontal="right" vertical="justify"/>
    </xf>
    <xf numFmtId="188" fontId="6" fillId="0" borderId="0" xfId="0" applyFont="1" applyAlignment="1">
      <alignment horizontal="right" vertical="justify"/>
    </xf>
    <xf numFmtId="188" fontId="6" fillId="0" borderId="14" xfId="0" applyFont="1" applyBorder="1" applyAlignment="1">
      <alignment horizontal="right" vertical="justify"/>
    </xf>
    <xf numFmtId="188" fontId="0" fillId="0" borderId="10" xfId="0" applyFont="1" applyBorder="1" applyAlignment="1">
      <alignment horizontal="right" vertical="justify"/>
    </xf>
    <xf numFmtId="188" fontId="0" fillId="0" borderId="0" xfId="0" applyFont="1" applyAlignment="1">
      <alignment horizontal="right" vertical="justify"/>
    </xf>
    <xf numFmtId="3" fontId="5" fillId="0" borderId="15" xfId="0" applyNumberFormat="1" applyFont="1" applyBorder="1" applyAlignment="1">
      <alignment horizontal="right" vertical="justify"/>
    </xf>
    <xf numFmtId="188" fontId="5" fillId="0" borderId="15" xfId="0" applyFont="1" applyBorder="1" applyAlignment="1">
      <alignment horizontal="right" vertical="justify"/>
    </xf>
    <xf numFmtId="3" fontId="5" fillId="0" borderId="10" xfId="0" applyNumberFormat="1" applyFont="1" applyBorder="1" applyAlignment="1">
      <alignment horizontal="right" vertical="justify"/>
    </xf>
    <xf numFmtId="3" fontId="5" fillId="0" borderId="0" xfId="0" applyNumberFormat="1" applyFont="1" applyAlignment="1">
      <alignment horizontal="right" vertical="justify"/>
    </xf>
    <xf numFmtId="188" fontId="5" fillId="0" borderId="0" xfId="0" applyFont="1" applyAlignment="1">
      <alignment horizontal="right" vertical="justify"/>
    </xf>
    <xf numFmtId="190" fontId="5" fillId="0" borderId="10" xfId="0" applyNumberFormat="1" applyFont="1" applyBorder="1" applyAlignment="1">
      <alignment horizontal="right" vertical="justify"/>
    </xf>
    <xf numFmtId="1" fontId="5" fillId="0" borderId="10" xfId="0" applyNumberFormat="1" applyFont="1" applyBorder="1" applyAlignment="1">
      <alignment horizontal="right" vertical="justify"/>
    </xf>
    <xf numFmtId="188" fontId="5" fillId="0" borderId="10" xfId="0" applyFont="1" applyBorder="1" applyAlignment="1">
      <alignment horizontal="right" vertical="justify"/>
    </xf>
    <xf numFmtId="192" fontId="5" fillId="0" borderId="14" xfId="0" applyNumberFormat="1" applyFont="1" applyBorder="1" applyAlignment="1">
      <alignment horizontal="right" vertical="justify"/>
    </xf>
    <xf numFmtId="189" fontId="5" fillId="0" borderId="14" xfId="0" applyNumberFormat="1" applyFont="1" applyBorder="1" applyAlignment="1">
      <alignment horizontal="right" vertical="justify"/>
    </xf>
    <xf numFmtId="188" fontId="6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right" vertical="justify"/>
    </xf>
    <xf numFmtId="37" fontId="5" fillId="0" borderId="16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 vertical="justify"/>
    </xf>
    <xf numFmtId="188" fontId="0" fillId="0" borderId="15" xfId="0" applyFont="1" applyBorder="1" applyAlignment="1">
      <alignment horizontal="right" vertical="justify"/>
    </xf>
    <xf numFmtId="189" fontId="5" fillId="0" borderId="15" xfId="0" applyNumberFormat="1" applyFont="1" applyBorder="1" applyAlignment="1">
      <alignment horizontal="right" vertical="justify"/>
    </xf>
    <xf numFmtId="188" fontId="6" fillId="0" borderId="10" xfId="0" applyFont="1" applyBorder="1" applyAlignment="1">
      <alignment horizontal="right" vertical="justify"/>
    </xf>
    <xf numFmtId="193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8" fontId="5" fillId="0" borderId="10" xfId="0" applyFont="1" applyBorder="1" applyAlignment="1">
      <alignment/>
    </xf>
    <xf numFmtId="37" fontId="5" fillId="0" borderId="14" xfId="0" applyNumberFormat="1" applyFont="1" applyBorder="1" applyAlignment="1">
      <alignment horizontal="right" vertical="justify"/>
    </xf>
    <xf numFmtId="188" fontId="6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193" fontId="12" fillId="0" borderId="0" xfId="0" applyNumberFormat="1" applyFont="1" applyAlignment="1">
      <alignment horizontal="left"/>
    </xf>
    <xf numFmtId="188" fontId="13" fillId="0" borderId="0" xfId="0" applyFont="1" applyAlignment="1">
      <alignment horizontal="left"/>
    </xf>
    <xf numFmtId="3" fontId="9" fillId="0" borderId="14" xfId="0" applyNumberFormat="1" applyFont="1" applyBorder="1" applyAlignment="1">
      <alignment horizontal="right" vertical="justify"/>
    </xf>
    <xf numFmtId="188" fontId="9" fillId="0" borderId="14" xfId="0" applyFont="1" applyBorder="1" applyAlignment="1">
      <alignment horizontal="right" vertical="justify"/>
    </xf>
    <xf numFmtId="188" fontId="9" fillId="0" borderId="0" xfId="0" applyFont="1" applyAlignment="1">
      <alignment horizontal="left"/>
    </xf>
    <xf numFmtId="1" fontId="5" fillId="0" borderId="14" xfId="0" applyNumberFormat="1" applyFont="1" applyBorder="1" applyAlignment="1">
      <alignment/>
    </xf>
    <xf numFmtId="188" fontId="9" fillId="0" borderId="0" xfId="0" applyFont="1" applyAlignment="1">
      <alignment/>
    </xf>
    <xf numFmtId="3" fontId="9" fillId="0" borderId="15" xfId="0" applyNumberFormat="1" applyFont="1" applyBorder="1" applyAlignment="1">
      <alignment horizontal="right" vertical="justify"/>
    </xf>
    <xf numFmtId="188" fontId="9" fillId="0" borderId="10" xfId="0" applyFont="1" applyBorder="1" applyAlignment="1">
      <alignment horizontal="left"/>
    </xf>
    <xf numFmtId="3" fontId="9" fillId="0" borderId="0" xfId="0" applyNumberFormat="1" applyFont="1" applyAlignment="1">
      <alignment horizontal="right" vertical="justify"/>
    </xf>
    <xf numFmtId="3" fontId="9" fillId="0" borderId="10" xfId="0" applyNumberFormat="1" applyFont="1" applyBorder="1" applyAlignment="1">
      <alignment horizontal="right" vertical="justify"/>
    </xf>
    <xf numFmtId="188" fontId="9" fillId="0" borderId="15" xfId="0" applyFont="1" applyBorder="1" applyAlignment="1">
      <alignment horizontal="right" vertical="justify"/>
    </xf>
    <xf numFmtId="188" fontId="9" fillId="0" borderId="10" xfId="0" applyFont="1" applyBorder="1" applyAlignment="1">
      <alignment/>
    </xf>
    <xf numFmtId="1" fontId="9" fillId="0" borderId="15" xfId="0" applyNumberFormat="1" applyFont="1" applyBorder="1" applyAlignment="1">
      <alignment horizontal="right" vertical="justify"/>
    </xf>
    <xf numFmtId="188" fontId="9" fillId="0" borderId="0" xfId="0" applyFont="1" applyAlignment="1">
      <alignment horizontal="right" vertical="justify"/>
    </xf>
    <xf numFmtId="1" fontId="9" fillId="0" borderId="14" xfId="0" applyNumberFormat="1" applyFont="1" applyBorder="1" applyAlignment="1">
      <alignment horizontal="right" vertical="justify"/>
    </xf>
    <xf numFmtId="188" fontId="13" fillId="0" borderId="0" xfId="0" applyFont="1" applyAlignment="1">
      <alignment/>
    </xf>
    <xf numFmtId="188" fontId="14" fillId="0" borderId="10" xfId="0" applyFont="1" applyBorder="1" applyAlignment="1">
      <alignment horizontal="right" vertical="justify"/>
    </xf>
    <xf numFmtId="188" fontId="14" fillId="0" borderId="0" xfId="0" applyFont="1" applyAlignment="1">
      <alignment horizontal="right" vertical="justify"/>
    </xf>
    <xf numFmtId="188" fontId="14" fillId="0" borderId="15" xfId="0" applyFont="1" applyBorder="1" applyAlignment="1">
      <alignment horizontal="right" vertical="justify"/>
    </xf>
    <xf numFmtId="188" fontId="6" fillId="0" borderId="14" xfId="0" applyFont="1" applyBorder="1" applyAlignment="1">
      <alignment/>
    </xf>
    <xf numFmtId="188" fontId="5" fillId="0" borderId="17" xfId="0" applyFont="1" applyBorder="1" applyAlignment="1">
      <alignment horizontal="centerContinuous"/>
    </xf>
    <xf numFmtId="1" fontId="5" fillId="0" borderId="15" xfId="0" applyNumberFormat="1" applyFont="1" applyBorder="1" applyAlignment="1">
      <alignment horizontal="right"/>
    </xf>
    <xf numFmtId="188" fontId="5" fillId="25" borderId="18" xfId="0" applyFont="1" applyFill="1" applyBorder="1" applyAlignment="1">
      <alignment/>
    </xf>
    <xf numFmtId="188" fontId="5" fillId="25" borderId="19" xfId="0" applyFont="1" applyFill="1" applyBorder="1" applyAlignment="1">
      <alignment/>
    </xf>
    <xf numFmtId="188" fontId="5" fillId="25" borderId="0" xfId="0" applyFont="1" applyFill="1" applyAlignment="1">
      <alignment horizontal="left"/>
    </xf>
    <xf numFmtId="188" fontId="9" fillId="25" borderId="20" xfId="0" applyFont="1" applyFill="1" applyBorder="1" applyAlignment="1">
      <alignment horizontal="centerContinuous"/>
    </xf>
    <xf numFmtId="188" fontId="5" fillId="25" borderId="11" xfId="0" applyFont="1" applyFill="1" applyBorder="1" applyAlignment="1">
      <alignment horizontal="centerContinuous"/>
    </xf>
    <xf numFmtId="188" fontId="5" fillId="25" borderId="21" xfId="0" applyFont="1" applyFill="1" applyBorder="1" applyAlignment="1">
      <alignment horizontal="centerContinuous"/>
    </xf>
    <xf numFmtId="188" fontId="9" fillId="25" borderId="0" xfId="0" applyFont="1" applyFill="1" applyAlignment="1">
      <alignment horizontal="center"/>
    </xf>
    <xf numFmtId="188" fontId="9" fillId="25" borderId="14" xfId="0" applyFont="1" applyFill="1" applyBorder="1" applyAlignment="1">
      <alignment/>
    </xf>
    <xf numFmtId="188" fontId="9" fillId="25" borderId="14" xfId="0" applyFont="1" applyFill="1" applyBorder="1" applyAlignment="1">
      <alignment horizontal="center"/>
    </xf>
    <xf numFmtId="188" fontId="9" fillId="25" borderId="14" xfId="0" applyFont="1" applyFill="1" applyBorder="1" applyAlignment="1">
      <alignment horizontal="centerContinuous"/>
    </xf>
    <xf numFmtId="188" fontId="5" fillId="25" borderId="0" xfId="0" applyFont="1" applyFill="1" applyAlignment="1">
      <alignment/>
    </xf>
    <xf numFmtId="188" fontId="9" fillId="25" borderId="11" xfId="0" applyFont="1" applyFill="1" applyBorder="1" applyAlignment="1">
      <alignment horizontal="centerContinuous"/>
    </xf>
    <xf numFmtId="188" fontId="9" fillId="25" borderId="21" xfId="0" applyFont="1" applyFill="1" applyBorder="1" applyAlignment="1">
      <alignment horizontal="centerContinuous"/>
    </xf>
    <xf numFmtId="188" fontId="5" fillId="25" borderId="14" xfId="0" applyFont="1" applyFill="1" applyBorder="1" applyAlignment="1">
      <alignment/>
    </xf>
    <xf numFmtId="188" fontId="6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right"/>
    </xf>
    <xf numFmtId="188" fontId="5" fillId="0" borderId="11" xfId="0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37" fontId="5" fillId="0" borderId="2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88" fontId="5" fillId="0" borderId="0" xfId="0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88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5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MATRÍCULA EN LA CIUDAD UNIVERSITARIA, POR FACULTAD;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SEGUNDO  SEMESTRE;  AÑO ACADÉMICO 2,018
</a:t>
            </a:r>
          </a:p>
        </c:rich>
      </c:tx>
      <c:layout>
        <c:manualLayout>
          <c:xMode val="factor"/>
          <c:yMode val="factor"/>
          <c:x val="-0.059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206"/>
          <c:w val="0.9687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0.008232946040345</c:v>
                </c:pt>
                <c:pt idx="1">
                  <c:v>0.012616722503385844</c:v>
                </c:pt>
                <c:pt idx="2">
                  <c:v>0.0249839617934279</c:v>
                </c:pt>
                <c:pt idx="3">
                  <c:v>0.02042198303514149</c:v>
                </c:pt>
                <c:pt idx="4">
                  <c:v>0.03432176206429539</c:v>
                </c:pt>
                <c:pt idx="5">
                  <c:v>0.0252690854658208</c:v>
                </c:pt>
                <c:pt idx="6">
                  <c:v>0.03453560481859006</c:v>
                </c:pt>
                <c:pt idx="7">
                  <c:v>0.022809893791432032</c:v>
                </c:pt>
                <c:pt idx="8">
                  <c:v>0.02305937700477582</c:v>
                </c:pt>
                <c:pt idx="9">
                  <c:v>0.04615439446860076</c:v>
                </c:pt>
                <c:pt idx="10">
                  <c:v>0.05684653218333452</c:v>
                </c:pt>
                <c:pt idx="11">
                  <c:v>0.06379642169791147</c:v>
                </c:pt>
                <c:pt idx="12">
                  <c:v>0.10799059091881104</c:v>
                </c:pt>
                <c:pt idx="13">
                  <c:v>0.05264095801553924</c:v>
                </c:pt>
                <c:pt idx="14">
                  <c:v>0.03995295459405517</c:v>
                </c:pt>
                <c:pt idx="15">
                  <c:v>0.06058878038349134</c:v>
                </c:pt>
                <c:pt idx="16">
                  <c:v>0.07406087390405588</c:v>
                </c:pt>
                <c:pt idx="17">
                  <c:v>0.08339867417492337</c:v>
                </c:pt>
                <c:pt idx="18">
                  <c:v>0.20831848314206286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555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34158122"/>
        <c:crosses val="autoZero"/>
        <c:auto val="0"/>
        <c:lblOffset val="100"/>
        <c:tickLblSkip val="1"/>
        <c:noMultiLvlLbl val="0"/>
      </c:catAx>
      <c:val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078049"/>
        <c:crossesAt val="1"/>
        <c:crossBetween val="between"/>
        <c:dispUnits/>
      </c:valAx>
      <c:spPr>
        <a:solidFill>
          <a:srgbClr val="948A5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4F6228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MATRÍCULA EN LA CIUDAD UNIVERSITARIA, POR FACULTAD;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SEGUNDO  SEMESTRE;  AÑO ACADÉMICO 2,009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8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"/>
          <c:w val="0.954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0.008232946040345</c:v>
                </c:pt>
                <c:pt idx="1">
                  <c:v>0.012616722503385844</c:v>
                </c:pt>
                <c:pt idx="2">
                  <c:v>0.0249839617934279</c:v>
                </c:pt>
                <c:pt idx="3">
                  <c:v>0.02042198303514149</c:v>
                </c:pt>
                <c:pt idx="4">
                  <c:v>0.03432176206429539</c:v>
                </c:pt>
                <c:pt idx="5">
                  <c:v>0.0252690854658208</c:v>
                </c:pt>
                <c:pt idx="6">
                  <c:v>0.03453560481859006</c:v>
                </c:pt>
                <c:pt idx="7">
                  <c:v>0.022809893791432032</c:v>
                </c:pt>
                <c:pt idx="8">
                  <c:v>0.02305937700477582</c:v>
                </c:pt>
                <c:pt idx="9">
                  <c:v>0.04615439446860076</c:v>
                </c:pt>
                <c:pt idx="10">
                  <c:v>0.05684653218333452</c:v>
                </c:pt>
                <c:pt idx="11">
                  <c:v>0.06379642169791147</c:v>
                </c:pt>
                <c:pt idx="12">
                  <c:v>0.10799059091881104</c:v>
                </c:pt>
                <c:pt idx="13">
                  <c:v>0.05264095801553924</c:v>
                </c:pt>
                <c:pt idx="14">
                  <c:v>0.03995295459405517</c:v>
                </c:pt>
                <c:pt idx="15">
                  <c:v>0.06058878038349134</c:v>
                </c:pt>
                <c:pt idx="16">
                  <c:v>0.07406087390405588</c:v>
                </c:pt>
                <c:pt idx="17">
                  <c:v>0.08339867417492337</c:v>
                </c:pt>
                <c:pt idx="18">
                  <c:v>0.20831848314206286</c:v>
                </c:pt>
              </c:numCache>
            </c:numRef>
          </c:val>
        </c:ser>
        <c:axId val="38987643"/>
        <c:axId val="15344468"/>
      </c:barChart>
      <c:catAx>
        <c:axId val="38987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44468"/>
        <c:crosses val="autoZero"/>
        <c:auto val="0"/>
        <c:lblOffset val="100"/>
        <c:tickLblSkip val="1"/>
        <c:noMultiLvlLbl val="0"/>
      </c:catAx>
      <c:val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1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5905511811023623" bottom="0.3937007874015748" header="0.3937007874015748" footer="0"/>
  <pageSetup blackAndWhite="1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348</xdr:row>
      <xdr:rowOff>76200</xdr:rowOff>
    </xdr:from>
    <xdr:to>
      <xdr:col>7</xdr:col>
      <xdr:colOff>304800</xdr:colOff>
      <xdr:row>386</xdr:row>
      <xdr:rowOff>76200</xdr:rowOff>
    </xdr:to>
    <xdr:graphicFrame>
      <xdr:nvGraphicFramePr>
        <xdr:cNvPr id="1" name="Chart 1"/>
        <xdr:cNvGraphicFramePr/>
      </xdr:nvGraphicFramePr>
      <xdr:xfrm>
        <a:off x="1647825" y="61950600"/>
        <a:ext cx="93154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0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31"/>
  <sheetViews>
    <sheetView showGridLines="0" tabSelected="1" zoomScalePageLayoutView="0" workbookViewId="0" topLeftCell="A1">
      <selection activeCell="A1" sqref="A1:H1"/>
    </sheetView>
  </sheetViews>
  <sheetFormatPr defaultColWidth="9.796875" defaultRowHeight="15"/>
  <cols>
    <col min="1" max="1" width="57.19921875" style="2" customWidth="1"/>
    <col min="2" max="2" width="9" style="2" customWidth="1"/>
    <col min="3" max="3" width="7.8984375" style="2" customWidth="1"/>
    <col min="4" max="4" width="9.3984375" style="2" customWidth="1"/>
    <col min="5" max="5" width="8.296875" style="2" customWidth="1"/>
    <col min="6" max="6" width="10.19921875" style="2" customWidth="1"/>
    <col min="7" max="7" width="9.8984375" style="2" customWidth="1"/>
    <col min="8" max="8" width="13.09765625" style="2" customWidth="1"/>
    <col min="9" max="16384" width="9.796875" style="2" customWidth="1"/>
  </cols>
  <sheetData>
    <row r="1" spans="1:8" ht="15.75">
      <c r="A1" s="107" t="s">
        <v>254</v>
      </c>
      <c r="B1" s="107"/>
      <c r="C1" s="107"/>
      <c r="D1" s="107"/>
      <c r="E1" s="107"/>
      <c r="F1" s="107"/>
      <c r="G1" s="107"/>
      <c r="H1" s="107"/>
    </row>
    <row r="2" spans="1:8" ht="15.75">
      <c r="A2" s="107" t="s">
        <v>247</v>
      </c>
      <c r="B2" s="107"/>
      <c r="C2" s="107"/>
      <c r="D2" s="107"/>
      <c r="E2" s="107"/>
      <c r="F2" s="107"/>
      <c r="G2" s="107"/>
      <c r="H2" s="107"/>
    </row>
    <row r="3" spans="1:8" ht="15.75" customHeight="1" thickBot="1">
      <c r="A3" s="3"/>
      <c r="B3" s="3"/>
      <c r="C3" s="3"/>
      <c r="D3" s="3"/>
      <c r="E3" s="3"/>
      <c r="F3" s="3"/>
      <c r="G3" s="3"/>
      <c r="H3" s="3"/>
    </row>
    <row r="4" spans="1:8" ht="15.75" customHeight="1" thickTop="1">
      <c r="A4" s="84"/>
      <c r="B4" s="85"/>
      <c r="C4" s="84"/>
      <c r="D4" s="85"/>
      <c r="E4" s="84"/>
      <c r="F4" s="85"/>
      <c r="G4" s="84"/>
      <c r="H4" s="84"/>
    </row>
    <row r="5" spans="1:8" ht="15.75">
      <c r="A5" s="86"/>
      <c r="B5" s="87" t="s">
        <v>2</v>
      </c>
      <c r="C5" s="88"/>
      <c r="D5" s="87" t="s">
        <v>3</v>
      </c>
      <c r="E5" s="88"/>
      <c r="F5" s="87" t="s">
        <v>4</v>
      </c>
      <c r="G5" s="89"/>
      <c r="H5" s="89"/>
    </row>
    <row r="6" spans="1:8" ht="15.75">
      <c r="A6" s="90" t="s">
        <v>5</v>
      </c>
      <c r="B6" s="91"/>
      <c r="C6" s="92" t="s">
        <v>6</v>
      </c>
      <c r="D6" s="91"/>
      <c r="E6" s="91"/>
      <c r="F6" s="91"/>
      <c r="G6" s="91"/>
      <c r="H6" s="91"/>
    </row>
    <row r="7" spans="1:8" ht="15.75">
      <c r="A7" s="86"/>
      <c r="B7" s="93" t="s">
        <v>7</v>
      </c>
      <c r="C7" s="92" t="s">
        <v>8</v>
      </c>
      <c r="D7" s="92" t="s">
        <v>9</v>
      </c>
      <c r="E7" s="92" t="s">
        <v>10</v>
      </c>
      <c r="F7" s="92" t="s">
        <v>11</v>
      </c>
      <c r="G7" s="92" t="s">
        <v>12</v>
      </c>
      <c r="H7" s="92" t="s">
        <v>13</v>
      </c>
    </row>
    <row r="8" spans="1:8" ht="15.75">
      <c r="A8" s="94"/>
      <c r="B8" s="91"/>
      <c r="C8" s="91"/>
      <c r="D8" s="91"/>
      <c r="E8" s="91"/>
      <c r="F8" s="91"/>
      <c r="G8" s="92" t="s">
        <v>14</v>
      </c>
      <c r="H8" s="91"/>
    </row>
    <row r="9" spans="1:8" ht="17.25" customHeight="1">
      <c r="A9" s="22"/>
      <c r="B9" s="21" t="s">
        <v>1</v>
      </c>
      <c r="C9" s="21" t="s">
        <v>1</v>
      </c>
      <c r="D9" s="21"/>
      <c r="E9" s="21" t="s">
        <v>1</v>
      </c>
      <c r="F9" s="21"/>
      <c r="G9" s="21"/>
      <c r="H9" s="21" t="s">
        <v>1</v>
      </c>
    </row>
    <row r="10" spans="1:8" ht="18.75" customHeight="1">
      <c r="A10" s="23" t="s">
        <v>15</v>
      </c>
      <c r="B10" s="27">
        <f>B12+B33+B48+B60+B96+B118+B134+B174+B190+B196+B207+B212+B218+B269+B300+B314+B319+B325+B281</f>
        <v>28058</v>
      </c>
      <c r="C10" s="28">
        <f>(+B10/+$B$10)*100</f>
        <v>100</v>
      </c>
      <c r="D10" s="27">
        <f>D12+D33+D48+D60+D96+D118+D134+D174+D190+D196+D207+D212+D218+D269+D300+D314+D319+D325+D281</f>
        <v>10679</v>
      </c>
      <c r="E10" s="27">
        <f>E12+E33+E48+E60+E96+E118+E134+E174+E190+E196+E207+E212+E218+E269+E300+E314+E319+E325+E281</f>
        <v>17379</v>
      </c>
      <c r="F10" s="27">
        <f>F12+F33+F48+F60+F96+F118+F134+F174+F190+F196+F207+F212+F218+F269+F300+F314+F319+F325+F281</f>
        <v>18389</v>
      </c>
      <c r="G10" s="27">
        <f>G12+G33+G48+G60+G96+G118+G134+G174+G190+G196+G207+G212+G218+G269+G300+G314+G319+G325+G281</f>
        <v>1153</v>
      </c>
      <c r="H10" s="27">
        <f>H12+H33+H48+H60+H96+H118+H134+H174+H190+H196+H207+H212+H218+H269+H300+H314+H319+H325+H281</f>
        <v>8516</v>
      </c>
    </row>
    <row r="11" spans="1:8" ht="13.5" customHeight="1">
      <c r="A11" s="3"/>
      <c r="B11" s="29"/>
      <c r="C11" s="30"/>
      <c r="D11" s="31"/>
      <c r="E11" s="31"/>
      <c r="F11" s="31"/>
      <c r="G11" s="31"/>
      <c r="H11" s="31" t="s">
        <v>1</v>
      </c>
    </row>
    <row r="12" spans="1:8" ht="15.75" customHeight="1">
      <c r="A12" s="65" t="s">
        <v>84</v>
      </c>
      <c r="B12" s="63">
        <f>B14+B29</f>
        <v>5845</v>
      </c>
      <c r="C12" s="64">
        <f>(B12/$B$10)*100</f>
        <v>20.831848314206287</v>
      </c>
      <c r="D12" s="63">
        <f>D14+D29</f>
        <v>1972</v>
      </c>
      <c r="E12" s="63">
        <f>E14+E29</f>
        <v>3873</v>
      </c>
      <c r="F12" s="63">
        <f>F14+F29</f>
        <v>2865</v>
      </c>
      <c r="G12" s="63">
        <f>G14+G29</f>
        <v>457</v>
      </c>
      <c r="H12" s="63">
        <f>(B12-F12-G12)</f>
        <v>2523</v>
      </c>
    </row>
    <row r="13" spans="1:8" ht="14.25" customHeight="1">
      <c r="A13" s="3"/>
      <c r="B13" s="31"/>
      <c r="C13" s="30"/>
      <c r="D13" s="31"/>
      <c r="E13" s="31"/>
      <c r="F13" s="31"/>
      <c r="G13" s="31"/>
      <c r="H13" s="31"/>
    </row>
    <row r="14" spans="1:8" ht="15.75" customHeight="1">
      <c r="A14" s="4" t="s">
        <v>16</v>
      </c>
      <c r="B14" s="38">
        <f>SUM(B16:B27)</f>
        <v>4295</v>
      </c>
      <c r="C14" s="30">
        <f>(B14/$B$10)*100</f>
        <v>15.30757716159384</v>
      </c>
      <c r="D14" s="31">
        <f>SUM(D16:D27)</f>
        <v>1379</v>
      </c>
      <c r="E14" s="31">
        <f>SUM(E16:E27)</f>
        <v>2916</v>
      </c>
      <c r="F14" s="31">
        <f>SUM(F16:F27)</f>
        <v>2285</v>
      </c>
      <c r="G14" s="31">
        <f>SUM(G16:G27)</f>
        <v>374</v>
      </c>
      <c r="H14" s="31">
        <f>SUM(H16:H27)</f>
        <v>1636</v>
      </c>
    </row>
    <row r="15" spans="1:8" ht="13.5" customHeight="1">
      <c r="A15" s="10"/>
      <c r="B15" s="59"/>
      <c r="C15" s="30"/>
      <c r="D15" s="31"/>
      <c r="E15" s="31"/>
      <c r="F15" s="31"/>
      <c r="G15" s="31"/>
      <c r="H15" s="31"/>
    </row>
    <row r="16" spans="1:8" ht="13.5" customHeight="1">
      <c r="A16" s="4" t="s">
        <v>216</v>
      </c>
      <c r="B16" s="59"/>
      <c r="C16" s="59"/>
      <c r="D16" s="59"/>
      <c r="E16" s="59"/>
      <c r="F16" s="59"/>
      <c r="G16" s="59"/>
      <c r="H16" s="81"/>
    </row>
    <row r="17" spans="1:8" ht="13.5" customHeight="1">
      <c r="A17" s="4" t="s">
        <v>217</v>
      </c>
      <c r="B17" s="31">
        <v>8</v>
      </c>
      <c r="C17" s="30">
        <f>(+B17/+$B$10)*100</f>
        <v>0.028512367239290043</v>
      </c>
      <c r="D17" s="31">
        <v>3</v>
      </c>
      <c r="E17" s="31">
        <f>(B17-D17)</f>
        <v>5</v>
      </c>
      <c r="F17" s="31">
        <v>3</v>
      </c>
      <c r="G17" s="31" t="s">
        <v>18</v>
      </c>
      <c r="H17" s="31">
        <f>(B17-F17-G17)</f>
        <v>5</v>
      </c>
    </row>
    <row r="18" spans="1:8" ht="13.5" customHeight="1">
      <c r="A18" s="4" t="s">
        <v>218</v>
      </c>
      <c r="B18" s="59"/>
      <c r="C18" s="59"/>
      <c r="D18" s="59"/>
      <c r="E18" s="59"/>
      <c r="F18" s="59"/>
      <c r="G18" s="59"/>
      <c r="H18" s="81"/>
    </row>
    <row r="19" spans="1:8" ht="13.5" customHeight="1">
      <c r="A19" s="4" t="s">
        <v>219</v>
      </c>
      <c r="B19" s="31">
        <v>1</v>
      </c>
      <c r="C19" s="30">
        <f aca="true" t="shared" si="0" ref="C19:C27">(+B19/+$B$10)*100</f>
        <v>0.0035640459049112554</v>
      </c>
      <c r="D19" s="31">
        <v>1</v>
      </c>
      <c r="E19" s="31" t="s">
        <v>18</v>
      </c>
      <c r="F19" s="31" t="s">
        <v>18</v>
      </c>
      <c r="G19" s="31" t="s">
        <v>18</v>
      </c>
      <c r="H19" s="31">
        <f>(B19-F19-G19)</f>
        <v>1</v>
      </c>
    </row>
    <row r="20" spans="1:8" ht="13.5" customHeight="1">
      <c r="A20" s="4" t="s">
        <v>89</v>
      </c>
      <c r="B20" s="38">
        <v>540</v>
      </c>
      <c r="C20" s="30">
        <f t="shared" si="0"/>
        <v>1.9245847886520777</v>
      </c>
      <c r="D20" s="31">
        <v>215</v>
      </c>
      <c r="E20" s="31">
        <f aca="true" t="shared" si="1" ref="E20:E27">(B20-D20)</f>
        <v>325</v>
      </c>
      <c r="F20" s="31">
        <v>298</v>
      </c>
      <c r="G20" s="32">
        <v>2</v>
      </c>
      <c r="H20" s="31">
        <f>(B20-F20-G20)</f>
        <v>240</v>
      </c>
    </row>
    <row r="21" spans="1:8" ht="13.5" customHeight="1">
      <c r="A21" s="4" t="s">
        <v>90</v>
      </c>
      <c r="B21" s="38">
        <v>489</v>
      </c>
      <c r="C21" s="30">
        <f t="shared" si="0"/>
        <v>1.742818447501604</v>
      </c>
      <c r="D21" s="31">
        <v>186</v>
      </c>
      <c r="E21" s="31">
        <f t="shared" si="1"/>
        <v>303</v>
      </c>
      <c r="F21" s="31">
        <v>307</v>
      </c>
      <c r="G21" s="31">
        <v>29</v>
      </c>
      <c r="H21" s="31">
        <f aca="true" t="shared" si="2" ref="H21:H27">(B21-F21-G21)</f>
        <v>153</v>
      </c>
    </row>
    <row r="22" spans="1:8" ht="13.5" customHeight="1">
      <c r="A22" s="4" t="s">
        <v>91</v>
      </c>
      <c r="B22" s="31">
        <v>698</v>
      </c>
      <c r="C22" s="30">
        <f t="shared" si="0"/>
        <v>2.487704041628056</v>
      </c>
      <c r="D22" s="31">
        <v>158</v>
      </c>
      <c r="E22" s="31">
        <f t="shared" si="1"/>
        <v>540</v>
      </c>
      <c r="F22" s="31">
        <v>480</v>
      </c>
      <c r="G22" s="31">
        <v>88</v>
      </c>
      <c r="H22" s="31">
        <f t="shared" si="2"/>
        <v>130</v>
      </c>
    </row>
    <row r="23" spans="1:8" ht="13.5" customHeight="1">
      <c r="A23" s="4" t="s">
        <v>92</v>
      </c>
      <c r="B23" s="31">
        <v>538</v>
      </c>
      <c r="C23" s="30">
        <f t="shared" si="0"/>
        <v>1.9174566968422555</v>
      </c>
      <c r="D23" s="31">
        <v>198</v>
      </c>
      <c r="E23" s="31">
        <f t="shared" si="1"/>
        <v>340</v>
      </c>
      <c r="F23" s="31">
        <v>286</v>
      </c>
      <c r="G23" s="31">
        <v>26</v>
      </c>
      <c r="H23" s="31">
        <f>(B23-F23-G23)</f>
        <v>226</v>
      </c>
    </row>
    <row r="24" spans="1:8" ht="13.5" customHeight="1">
      <c r="A24" s="4" t="s">
        <v>94</v>
      </c>
      <c r="B24" s="31">
        <v>388</v>
      </c>
      <c r="C24" s="30">
        <f t="shared" si="0"/>
        <v>1.382849811105567</v>
      </c>
      <c r="D24" s="31">
        <v>159</v>
      </c>
      <c r="E24" s="31">
        <f t="shared" si="1"/>
        <v>229</v>
      </c>
      <c r="F24" s="31">
        <v>179</v>
      </c>
      <c r="G24" s="38">
        <v>17</v>
      </c>
      <c r="H24" s="31">
        <f t="shared" si="2"/>
        <v>192</v>
      </c>
    </row>
    <row r="25" spans="1:8" ht="13.5" customHeight="1">
      <c r="A25" s="4" t="s">
        <v>95</v>
      </c>
      <c r="B25" s="31">
        <v>777</v>
      </c>
      <c r="C25" s="30">
        <f t="shared" si="0"/>
        <v>2.7692636681160456</v>
      </c>
      <c r="D25" s="31">
        <v>145</v>
      </c>
      <c r="E25" s="31">
        <f t="shared" si="1"/>
        <v>632</v>
      </c>
      <c r="F25" s="31">
        <v>364</v>
      </c>
      <c r="G25" s="38">
        <v>96</v>
      </c>
      <c r="H25" s="31">
        <f t="shared" si="2"/>
        <v>317</v>
      </c>
    </row>
    <row r="26" spans="1:8" ht="13.5" customHeight="1">
      <c r="A26" s="4" t="s">
        <v>93</v>
      </c>
      <c r="B26" s="31">
        <v>30</v>
      </c>
      <c r="C26" s="30">
        <f t="shared" si="0"/>
        <v>0.10692137714733765</v>
      </c>
      <c r="D26" s="31">
        <v>3</v>
      </c>
      <c r="E26" s="31">
        <f t="shared" si="1"/>
        <v>27</v>
      </c>
      <c r="F26" s="31" t="s">
        <v>18</v>
      </c>
      <c r="G26" s="31" t="s">
        <v>18</v>
      </c>
      <c r="H26" s="31">
        <f>(B26-F26-G26)</f>
        <v>30</v>
      </c>
    </row>
    <row r="27" spans="1:8" ht="13.5" customHeight="1">
      <c r="A27" s="4" t="s">
        <v>96</v>
      </c>
      <c r="B27" s="31">
        <v>826</v>
      </c>
      <c r="C27" s="30">
        <f t="shared" si="0"/>
        <v>2.9439019174566967</v>
      </c>
      <c r="D27" s="31">
        <v>311</v>
      </c>
      <c r="E27" s="31">
        <f t="shared" si="1"/>
        <v>515</v>
      </c>
      <c r="F27" s="31">
        <v>368</v>
      </c>
      <c r="G27" s="31">
        <v>116</v>
      </c>
      <c r="H27" s="31">
        <f t="shared" si="2"/>
        <v>342</v>
      </c>
    </row>
    <row r="28" spans="1:8" ht="13.5" customHeight="1">
      <c r="A28" s="4"/>
      <c r="B28" s="31"/>
      <c r="C28" s="30"/>
      <c r="D28" s="31"/>
      <c r="E28" s="31"/>
      <c r="F28" s="31"/>
      <c r="G28" s="31"/>
      <c r="H28" s="31"/>
    </row>
    <row r="29" spans="1:8" ht="15.75" customHeight="1">
      <c r="A29" s="4" t="s">
        <v>86</v>
      </c>
      <c r="B29" s="31">
        <f>+B30+B31</f>
        <v>1550</v>
      </c>
      <c r="C29" s="30">
        <f>(+B29/+$B$10)*100</f>
        <v>5.524271152612446</v>
      </c>
      <c r="D29" s="31">
        <f>+D30+D31</f>
        <v>593</v>
      </c>
      <c r="E29" s="31">
        <f>+E30+E31</f>
        <v>957</v>
      </c>
      <c r="F29" s="31">
        <f>+F30+F31</f>
        <v>580</v>
      </c>
      <c r="G29" s="31">
        <f>+G30+G31</f>
        <v>83</v>
      </c>
      <c r="H29" s="31">
        <f>+H30+H31</f>
        <v>887</v>
      </c>
    </row>
    <row r="30" spans="1:8" ht="13.5" customHeight="1">
      <c r="A30" s="4" t="s">
        <v>166</v>
      </c>
      <c r="B30" s="31">
        <v>762</v>
      </c>
      <c r="C30" s="30">
        <f>(+B30/+$B$10)*100</f>
        <v>2.7158029795423766</v>
      </c>
      <c r="D30" s="31">
        <v>294</v>
      </c>
      <c r="E30" s="31">
        <f>(B30-D30)</f>
        <v>468</v>
      </c>
      <c r="F30" s="31">
        <v>254</v>
      </c>
      <c r="G30" s="31">
        <v>55</v>
      </c>
      <c r="H30" s="31">
        <f>(B30-F30-G30)</f>
        <v>453</v>
      </c>
    </row>
    <row r="31" spans="1:8" ht="13.5" customHeight="1">
      <c r="A31" s="4" t="s">
        <v>167</v>
      </c>
      <c r="B31" s="31">
        <v>788</v>
      </c>
      <c r="C31" s="30">
        <f>(+B31/+$B$10)*100</f>
        <v>2.808468173070069</v>
      </c>
      <c r="D31" s="31">
        <v>299</v>
      </c>
      <c r="E31" s="31">
        <f>(B31-D31)</f>
        <v>489</v>
      </c>
      <c r="F31" s="31">
        <v>326</v>
      </c>
      <c r="G31" s="31">
        <v>28</v>
      </c>
      <c r="H31" s="31">
        <f>(B31-F31-G31)</f>
        <v>434</v>
      </c>
    </row>
    <row r="32" spans="1:8" ht="13.5" customHeight="1">
      <c r="A32" s="4"/>
      <c r="B32" s="31"/>
      <c r="C32" s="30"/>
      <c r="D32" s="31"/>
      <c r="E32" s="31"/>
      <c r="F32" s="31"/>
      <c r="G32" s="31"/>
      <c r="H32" s="31"/>
    </row>
    <row r="33" spans="1:8" ht="16.5" customHeight="1">
      <c r="A33" s="65" t="s">
        <v>75</v>
      </c>
      <c r="B33" s="63">
        <f>SUM(B35+B45+B41)</f>
        <v>2078</v>
      </c>
      <c r="C33" s="64">
        <f>(+B33/+$B$10)*100</f>
        <v>7.406087390405588</v>
      </c>
      <c r="D33" s="63">
        <f>SUM(D35+D45+D41)</f>
        <v>943</v>
      </c>
      <c r="E33" s="63">
        <f>SUM(E35+E45+E41)</f>
        <v>1135</v>
      </c>
      <c r="F33" s="63">
        <f>SUM(F35+F45+F41)</f>
        <v>1342</v>
      </c>
      <c r="G33" s="63">
        <f>SUM(G35+G45+G41)</f>
        <v>146</v>
      </c>
      <c r="H33" s="63">
        <f>SUM(H35+H45+H41)</f>
        <v>590</v>
      </c>
    </row>
    <row r="34" spans="1:8" ht="13.5" customHeight="1">
      <c r="A34" s="4"/>
      <c r="B34" s="31"/>
      <c r="C34" s="30"/>
      <c r="D34" s="31"/>
      <c r="E34" s="31"/>
      <c r="F34" s="31"/>
      <c r="G34" s="31"/>
      <c r="H34" s="31"/>
    </row>
    <row r="35" spans="1:8" ht="15" customHeight="1">
      <c r="A35" s="4" t="s">
        <v>19</v>
      </c>
      <c r="B35" s="31">
        <f>SUM(B36:B39)</f>
        <v>1267</v>
      </c>
      <c r="C35" s="30">
        <f>(+B35/+$B$10)*100</f>
        <v>4.51564616152256</v>
      </c>
      <c r="D35" s="31">
        <f>SUM(D36:D39)</f>
        <v>610</v>
      </c>
      <c r="E35" s="31">
        <f>SUM(E36:E39)</f>
        <v>657</v>
      </c>
      <c r="F35" s="31">
        <f>SUM(F36:F39)</f>
        <v>786</v>
      </c>
      <c r="G35" s="31">
        <f>SUM(G36:G39)</f>
        <v>119</v>
      </c>
      <c r="H35" s="31">
        <f>SUM(H36:H39)</f>
        <v>362</v>
      </c>
    </row>
    <row r="36" spans="1:8" ht="14.25" customHeight="1">
      <c r="A36" s="4" t="s">
        <v>98</v>
      </c>
      <c r="B36" s="31">
        <v>595</v>
      </c>
      <c r="C36" s="30">
        <f>(+B36/+$B$10)*100</f>
        <v>2.1206073134221968</v>
      </c>
      <c r="D36" s="31">
        <v>204</v>
      </c>
      <c r="E36" s="31">
        <f>(B36-D36)</f>
        <v>391</v>
      </c>
      <c r="F36" s="31">
        <v>258</v>
      </c>
      <c r="G36" s="31">
        <v>119</v>
      </c>
      <c r="H36" s="31">
        <f>(B36-F36-G36)</f>
        <v>218</v>
      </c>
    </row>
    <row r="37" spans="1:8" ht="13.5" customHeight="1">
      <c r="A37" s="4" t="s">
        <v>97</v>
      </c>
      <c r="B37" s="31">
        <v>313</v>
      </c>
      <c r="C37" s="30">
        <f>(+B37/+$B$10)*100</f>
        <v>1.1155463682372229</v>
      </c>
      <c r="D37" s="31">
        <v>117</v>
      </c>
      <c r="E37" s="31">
        <f>(B37-D37)</f>
        <v>196</v>
      </c>
      <c r="F37" s="31">
        <v>179</v>
      </c>
      <c r="G37" s="31" t="s">
        <v>18</v>
      </c>
      <c r="H37" s="31">
        <f>(B37-F37-G37)</f>
        <v>134</v>
      </c>
    </row>
    <row r="38" spans="1:8" ht="13.5" customHeight="1">
      <c r="A38" s="4" t="s">
        <v>237</v>
      </c>
      <c r="B38" s="31">
        <v>349</v>
      </c>
      <c r="C38" s="30">
        <f>(+B38/+$B$10)*100</f>
        <v>1.243852020814028</v>
      </c>
      <c r="D38" s="31">
        <v>285</v>
      </c>
      <c r="E38" s="31">
        <f>(B38-D38)</f>
        <v>64</v>
      </c>
      <c r="F38" s="31">
        <v>349</v>
      </c>
      <c r="G38" s="31" t="s">
        <v>18</v>
      </c>
      <c r="H38" s="31" t="s">
        <v>17</v>
      </c>
    </row>
    <row r="39" spans="1:8" ht="13.5" customHeight="1">
      <c r="A39" s="4" t="s">
        <v>163</v>
      </c>
      <c r="B39" s="31">
        <v>10</v>
      </c>
      <c r="C39" s="30">
        <f>(+B39/+$B$10)*100</f>
        <v>0.035640459049112554</v>
      </c>
      <c r="D39" s="31">
        <v>4</v>
      </c>
      <c r="E39" s="31">
        <f>(B39-D39)</f>
        <v>6</v>
      </c>
      <c r="F39" s="31" t="s">
        <v>18</v>
      </c>
      <c r="G39" s="31" t="s">
        <v>18</v>
      </c>
      <c r="H39" s="31">
        <f>(B39-F39-G39)</f>
        <v>10</v>
      </c>
    </row>
    <row r="40" spans="1:8" ht="11.25" customHeight="1">
      <c r="A40" s="4"/>
      <c r="B40" s="31"/>
      <c r="C40" s="30"/>
      <c r="D40" s="31"/>
      <c r="E40" s="31"/>
      <c r="F40" s="31"/>
      <c r="G40" s="31"/>
      <c r="H40" s="31"/>
    </row>
    <row r="41" spans="1:8" ht="15" customHeight="1">
      <c r="A41" s="4" t="s">
        <v>134</v>
      </c>
      <c r="B41" s="31">
        <f>SUM(B42:B43)</f>
        <v>480</v>
      </c>
      <c r="C41" s="30">
        <f>(+B41/+$B$10)*100</f>
        <v>1.7107420343574025</v>
      </c>
      <c r="D41" s="31">
        <f>SUM(D42:D43)</f>
        <v>290</v>
      </c>
      <c r="E41" s="31">
        <f>SUM(E42:E43)</f>
        <v>190</v>
      </c>
      <c r="F41" s="31">
        <f>SUM(F42:F43)</f>
        <v>397</v>
      </c>
      <c r="G41" s="31">
        <f>SUM(G42:G43)</f>
        <v>1</v>
      </c>
      <c r="H41" s="31">
        <f>SUM(H42:H43)</f>
        <v>82</v>
      </c>
    </row>
    <row r="42" spans="1:8" ht="13.5" customHeight="1">
      <c r="A42" s="4" t="s">
        <v>135</v>
      </c>
      <c r="B42" s="31">
        <v>248</v>
      </c>
      <c r="C42" s="30">
        <f>(+B42/+$B$10)*100</f>
        <v>0.8838833844179913</v>
      </c>
      <c r="D42" s="31">
        <v>92</v>
      </c>
      <c r="E42" s="31">
        <f>(B42-D42)</f>
        <v>156</v>
      </c>
      <c r="F42" s="31">
        <v>167</v>
      </c>
      <c r="G42" s="31" t="s">
        <v>18</v>
      </c>
      <c r="H42" s="31">
        <f>(B42-F42-G42)</f>
        <v>81</v>
      </c>
    </row>
    <row r="43" spans="1:8" ht="13.5" customHeight="1">
      <c r="A43" s="4" t="s">
        <v>136</v>
      </c>
      <c r="B43" s="31">
        <f>223+9</f>
        <v>232</v>
      </c>
      <c r="C43" s="30">
        <f>(+B43/+$B$10)*100</f>
        <v>0.8268586499394113</v>
      </c>
      <c r="D43" s="31">
        <f>191+7</f>
        <v>198</v>
      </c>
      <c r="E43" s="31">
        <f>(B43-D43)</f>
        <v>34</v>
      </c>
      <c r="F43" s="31">
        <f>221+9</f>
        <v>230</v>
      </c>
      <c r="G43" s="31">
        <v>1</v>
      </c>
      <c r="H43" s="31">
        <f>(B43-F43-G43)</f>
        <v>1</v>
      </c>
    </row>
    <row r="44" spans="1:8" ht="13.5" customHeight="1">
      <c r="A44" s="4"/>
      <c r="B44" s="31"/>
      <c r="C44" s="30"/>
      <c r="D44" s="31"/>
      <c r="E44" s="31"/>
      <c r="F44" s="31"/>
      <c r="G44" s="31"/>
      <c r="H44" s="31"/>
    </row>
    <row r="45" spans="1:8" ht="15" customHeight="1">
      <c r="A45" s="4" t="s">
        <v>137</v>
      </c>
      <c r="B45" s="31">
        <f>B46</f>
        <v>331</v>
      </c>
      <c r="C45" s="30">
        <f>(+B45/+$B$10)*100</f>
        <v>1.1796991945256254</v>
      </c>
      <c r="D45" s="31">
        <f>D46</f>
        <v>43</v>
      </c>
      <c r="E45" s="31">
        <f>E46</f>
        <v>288</v>
      </c>
      <c r="F45" s="31">
        <f>F46</f>
        <v>159</v>
      </c>
      <c r="G45" s="31">
        <f>G46</f>
        <v>26</v>
      </c>
      <c r="H45" s="31">
        <f>H46</f>
        <v>146</v>
      </c>
    </row>
    <row r="46" spans="1:8" ht="13.5" customHeight="1">
      <c r="A46" s="4" t="s">
        <v>168</v>
      </c>
      <c r="B46" s="31">
        <v>331</v>
      </c>
      <c r="C46" s="30">
        <f>(+B46/+$B$10)*100</f>
        <v>1.1796991945256254</v>
      </c>
      <c r="D46" s="31">
        <v>43</v>
      </c>
      <c r="E46" s="31">
        <f>(B46-D46)</f>
        <v>288</v>
      </c>
      <c r="F46" s="31">
        <v>159</v>
      </c>
      <c r="G46" s="31">
        <v>26</v>
      </c>
      <c r="H46" s="31">
        <f>(B46-F46-G46)</f>
        <v>146</v>
      </c>
    </row>
    <row r="47" spans="1:8" ht="13.5" customHeight="1">
      <c r="A47" s="3"/>
      <c r="B47" s="31"/>
      <c r="C47" s="30"/>
      <c r="D47" s="31"/>
      <c r="E47" s="31"/>
      <c r="F47" s="31"/>
      <c r="G47" s="31"/>
      <c r="H47" s="31"/>
    </row>
    <row r="48" spans="1:8" ht="15.75">
      <c r="A48" s="65" t="s">
        <v>241</v>
      </c>
      <c r="B48" s="63">
        <f>SUM(B50)+B58</f>
        <v>3030</v>
      </c>
      <c r="C48" s="64">
        <f>(+B48/+$B$10)*100</f>
        <v>10.799059091881103</v>
      </c>
      <c r="D48" s="63">
        <f>SUM(D50)</f>
        <v>1314</v>
      </c>
      <c r="E48" s="63">
        <f>SUM(E50)+E58</f>
        <v>1716</v>
      </c>
      <c r="F48" s="63">
        <f>SUM(F50)+F58</f>
        <v>1640</v>
      </c>
      <c r="G48" s="63" t="s">
        <v>18</v>
      </c>
      <c r="H48" s="63">
        <f>SUM(H50)</f>
        <v>1390</v>
      </c>
    </row>
    <row r="49" spans="1:8" ht="13.5" customHeight="1">
      <c r="A49" s="3"/>
      <c r="B49" s="31"/>
      <c r="C49" s="30"/>
      <c r="D49" s="31"/>
      <c r="E49" s="31"/>
      <c r="F49" s="31"/>
      <c r="G49" s="31"/>
      <c r="H49" s="31"/>
    </row>
    <row r="50" spans="1:8" ht="13.5" customHeight="1">
      <c r="A50" s="4" t="s">
        <v>20</v>
      </c>
      <c r="B50" s="31">
        <f>SUM(B51:B57)</f>
        <v>3029</v>
      </c>
      <c r="C50" s="30">
        <f aca="true" t="shared" si="3" ref="C50:C58">(+B50/+$B$10)*100</f>
        <v>10.795495045976192</v>
      </c>
      <c r="D50" s="31">
        <f>SUM(D51:D57)</f>
        <v>1314</v>
      </c>
      <c r="E50" s="31">
        <f>SUM(E51:E57)</f>
        <v>1715</v>
      </c>
      <c r="F50" s="31">
        <f>SUM(F51:F57)</f>
        <v>1639</v>
      </c>
      <c r="G50" s="31" t="s">
        <v>18</v>
      </c>
      <c r="H50" s="31">
        <f>SUM(H51:H57)</f>
        <v>1390</v>
      </c>
    </row>
    <row r="51" spans="1:8" ht="13.5" customHeight="1">
      <c r="A51" s="4" t="s">
        <v>99</v>
      </c>
      <c r="B51" s="31">
        <v>1632</v>
      </c>
      <c r="C51" s="30">
        <f t="shared" si="3"/>
        <v>5.816522916815169</v>
      </c>
      <c r="D51" s="31">
        <v>763</v>
      </c>
      <c r="E51" s="31">
        <f>(B51-D51)</f>
        <v>869</v>
      </c>
      <c r="F51" s="31">
        <v>903</v>
      </c>
      <c r="G51" s="31" t="s">
        <v>18</v>
      </c>
      <c r="H51" s="31">
        <f aca="true" t="shared" si="4" ref="H51:H57">(B51-F51-G51)</f>
        <v>729</v>
      </c>
    </row>
    <row r="52" spans="1:8" ht="13.5" customHeight="1">
      <c r="A52" s="4" t="s">
        <v>139</v>
      </c>
      <c r="B52" s="38">
        <v>607</v>
      </c>
      <c r="C52" s="30">
        <f>(+B52/+$B$10)*100</f>
        <v>2.1633758642811323</v>
      </c>
      <c r="D52" s="31">
        <v>276</v>
      </c>
      <c r="E52" s="31">
        <f aca="true" t="shared" si="5" ref="E52:E57">(B52-D52)</f>
        <v>331</v>
      </c>
      <c r="F52" s="31">
        <v>387</v>
      </c>
      <c r="G52" s="38" t="s">
        <v>18</v>
      </c>
      <c r="H52" s="31">
        <f>(B52-F52-G52)</f>
        <v>220</v>
      </c>
    </row>
    <row r="53" spans="1:8" ht="13.5" customHeight="1">
      <c r="A53" s="4" t="s">
        <v>138</v>
      </c>
      <c r="B53" s="31">
        <v>385</v>
      </c>
      <c r="C53" s="30">
        <f>(+B53/+$B$10)*100</f>
        <v>1.3721576733908332</v>
      </c>
      <c r="D53" s="31">
        <v>59</v>
      </c>
      <c r="E53" s="31">
        <f t="shared" si="5"/>
        <v>326</v>
      </c>
      <c r="F53" s="31">
        <v>170</v>
      </c>
      <c r="G53" s="31" t="s">
        <v>18</v>
      </c>
      <c r="H53" s="31">
        <f t="shared" si="4"/>
        <v>215</v>
      </c>
    </row>
    <row r="54" spans="1:8" ht="13.5" customHeight="1">
      <c r="A54" s="4" t="s">
        <v>140</v>
      </c>
      <c r="B54" s="38">
        <v>105</v>
      </c>
      <c r="C54" s="30">
        <f>(+B54/+$B$10)*100</f>
        <v>0.3742248200156818</v>
      </c>
      <c r="D54" s="31">
        <v>19</v>
      </c>
      <c r="E54" s="31">
        <f t="shared" si="5"/>
        <v>86</v>
      </c>
      <c r="F54" s="31">
        <v>104</v>
      </c>
      <c r="G54" s="31" t="s">
        <v>18</v>
      </c>
      <c r="H54" s="31">
        <f t="shared" si="4"/>
        <v>1</v>
      </c>
    </row>
    <row r="55" spans="1:8" ht="13.5" customHeight="1">
      <c r="A55" s="4" t="s">
        <v>141</v>
      </c>
      <c r="B55" s="38">
        <v>67</v>
      </c>
      <c r="C55" s="30">
        <f>(+B55/+$B$10)*100</f>
        <v>0.2387910756290541</v>
      </c>
      <c r="D55" s="31">
        <v>37</v>
      </c>
      <c r="E55" s="38">
        <f t="shared" si="5"/>
        <v>30</v>
      </c>
      <c r="F55" s="41">
        <v>65</v>
      </c>
      <c r="G55" s="38" t="s">
        <v>18</v>
      </c>
      <c r="H55" s="31">
        <f t="shared" si="4"/>
        <v>2</v>
      </c>
    </row>
    <row r="56" spans="1:8" ht="13.5" customHeight="1">
      <c r="A56" s="4" t="s">
        <v>101</v>
      </c>
      <c r="B56" s="31">
        <v>123</v>
      </c>
      <c r="C56" s="30">
        <f>(+B56/+$B$10)*100</f>
        <v>0.43837764630408443</v>
      </c>
      <c r="D56" s="31">
        <v>79</v>
      </c>
      <c r="E56" s="31">
        <f t="shared" si="5"/>
        <v>44</v>
      </c>
      <c r="F56" s="31">
        <v>6</v>
      </c>
      <c r="G56" s="31" t="s">
        <v>18</v>
      </c>
      <c r="H56" s="31">
        <f>(B56-F56-G56)</f>
        <v>117</v>
      </c>
    </row>
    <row r="57" spans="1:8" ht="13.5" customHeight="1">
      <c r="A57" s="4" t="s">
        <v>100</v>
      </c>
      <c r="B57" s="31">
        <v>110</v>
      </c>
      <c r="C57" s="30">
        <f t="shared" si="3"/>
        <v>0.39204504954023806</v>
      </c>
      <c r="D57" s="31">
        <v>81</v>
      </c>
      <c r="E57" s="31">
        <f t="shared" si="5"/>
        <v>29</v>
      </c>
      <c r="F57" s="31">
        <v>4</v>
      </c>
      <c r="G57" s="31" t="s">
        <v>18</v>
      </c>
      <c r="H57" s="31">
        <f t="shared" si="4"/>
        <v>106</v>
      </c>
    </row>
    <row r="58" spans="1:8" ht="13.5" customHeight="1">
      <c r="A58" s="4" t="s">
        <v>261</v>
      </c>
      <c r="B58" s="31">
        <v>1</v>
      </c>
      <c r="C58" s="30">
        <f t="shared" si="3"/>
        <v>0.0035640459049112554</v>
      </c>
      <c r="D58" s="31" t="s">
        <v>18</v>
      </c>
      <c r="E58" s="31">
        <f>(B58-D58)</f>
        <v>1</v>
      </c>
      <c r="F58" s="31">
        <v>1</v>
      </c>
      <c r="G58" s="31" t="s">
        <v>17</v>
      </c>
      <c r="H58" s="31" t="s">
        <v>18</v>
      </c>
    </row>
    <row r="59" spans="1:8" ht="13.5" customHeight="1">
      <c r="A59" s="25"/>
      <c r="B59" s="52"/>
      <c r="C59" s="36"/>
      <c r="D59" s="36"/>
      <c r="E59" s="36"/>
      <c r="F59" s="37"/>
      <c r="G59" s="52"/>
      <c r="H59" s="37"/>
    </row>
    <row r="60" spans="1:8" ht="15.75">
      <c r="A60" s="65" t="s">
        <v>82</v>
      </c>
      <c r="B60" s="63">
        <f>SUM(B62,B65,B68,B76)</f>
        <v>963</v>
      </c>
      <c r="C60" s="64">
        <f>(+B60/+$B$10)*100</f>
        <v>3.432176206429539</v>
      </c>
      <c r="D60" s="63">
        <f>SUM(D62,D65,D68,D76)</f>
        <v>528</v>
      </c>
      <c r="E60" s="63">
        <f>SUM(E62,E65,E68,E76)</f>
        <v>435</v>
      </c>
      <c r="F60" s="63">
        <f>SUM(F62,F65,F68,F76)</f>
        <v>597</v>
      </c>
      <c r="G60" s="63">
        <f>SUM(G62,G65,G68,G76)</f>
        <v>62</v>
      </c>
      <c r="H60" s="63">
        <f>SUM(H62,H65,H68,H76)</f>
        <v>304</v>
      </c>
    </row>
    <row r="61" spans="1:8" ht="13.5" customHeight="1">
      <c r="A61" s="3"/>
      <c r="B61" s="31"/>
      <c r="C61" s="30"/>
      <c r="D61" s="31"/>
      <c r="E61" s="31"/>
      <c r="F61" s="31"/>
      <c r="G61" s="38"/>
      <c r="H61" s="31"/>
    </row>
    <row r="62" spans="1:8" ht="15.75" customHeight="1">
      <c r="A62" s="4" t="s">
        <v>158</v>
      </c>
      <c r="B62" s="31">
        <f>B63</f>
        <v>238</v>
      </c>
      <c r="C62" s="30">
        <f aca="true" t="shared" si="6" ref="C62:C82">(+B62/+$B$10)*100</f>
        <v>0.8482429253688787</v>
      </c>
      <c r="D62" s="31">
        <f>D63</f>
        <v>104</v>
      </c>
      <c r="E62" s="31">
        <f>E63</f>
        <v>134</v>
      </c>
      <c r="F62" s="31">
        <f>F63</f>
        <v>94</v>
      </c>
      <c r="G62" s="31">
        <f>G63</f>
        <v>62</v>
      </c>
      <c r="H62" s="31">
        <f>H63</f>
        <v>82</v>
      </c>
    </row>
    <row r="63" spans="1:8" ht="13.5" customHeight="1">
      <c r="A63" s="4" t="s">
        <v>169</v>
      </c>
      <c r="B63" s="31">
        <v>238</v>
      </c>
      <c r="C63" s="30">
        <f t="shared" si="6"/>
        <v>0.8482429253688787</v>
      </c>
      <c r="D63" s="31">
        <v>104</v>
      </c>
      <c r="E63" s="31">
        <f>(B63-D63)</f>
        <v>134</v>
      </c>
      <c r="F63" s="31">
        <v>94</v>
      </c>
      <c r="G63" s="31">
        <v>62</v>
      </c>
      <c r="H63" s="31">
        <f>(B63-F63-G63)</f>
        <v>82</v>
      </c>
    </row>
    <row r="64" spans="1:8" ht="13.5" customHeight="1">
      <c r="A64" s="4"/>
      <c r="B64" s="31"/>
      <c r="C64" s="30"/>
      <c r="D64" s="31"/>
      <c r="E64" s="31"/>
      <c r="F64" s="31"/>
      <c r="G64" s="31"/>
      <c r="H64" s="31"/>
    </row>
    <row r="65" spans="1:8" ht="15.75" customHeight="1">
      <c r="A65" s="10" t="s">
        <v>159</v>
      </c>
      <c r="B65" s="31">
        <f>B66</f>
        <v>73</v>
      </c>
      <c r="C65" s="30">
        <f t="shared" si="6"/>
        <v>0.26017535105852163</v>
      </c>
      <c r="D65" s="31">
        <f>D66</f>
        <v>29</v>
      </c>
      <c r="E65" s="31">
        <f>E66</f>
        <v>44</v>
      </c>
      <c r="F65" s="31">
        <f>F66</f>
        <v>49</v>
      </c>
      <c r="G65" s="31" t="str">
        <f>G66</f>
        <v>-</v>
      </c>
      <c r="H65" s="31">
        <f>H66</f>
        <v>24</v>
      </c>
    </row>
    <row r="66" spans="1:8" ht="13.5" customHeight="1">
      <c r="A66" s="10" t="s">
        <v>211</v>
      </c>
      <c r="B66" s="31">
        <v>73</v>
      </c>
      <c r="C66" s="30">
        <f t="shared" si="6"/>
        <v>0.26017535105852163</v>
      </c>
      <c r="D66" s="31">
        <v>29</v>
      </c>
      <c r="E66" s="31">
        <f>(B66-D66)</f>
        <v>44</v>
      </c>
      <c r="F66" s="31">
        <v>49</v>
      </c>
      <c r="G66" s="31" t="s">
        <v>18</v>
      </c>
      <c r="H66" s="31">
        <f>(B66-F66-G66)</f>
        <v>24</v>
      </c>
    </row>
    <row r="67" spans="1:8" ht="13.5" customHeight="1">
      <c r="A67" s="10"/>
      <c r="B67" s="31"/>
      <c r="C67" s="30"/>
      <c r="D67" s="31"/>
      <c r="E67" s="31"/>
      <c r="F67" s="31"/>
      <c r="G67" s="31"/>
      <c r="H67" s="31"/>
    </row>
    <row r="68" spans="1:8" ht="15.75" customHeight="1">
      <c r="A68" s="61" t="s">
        <v>142</v>
      </c>
      <c r="B68" s="31">
        <f>+B70+B71+B72+B73+B74</f>
        <v>110</v>
      </c>
      <c r="C68" s="30">
        <f t="shared" si="6"/>
        <v>0.39204504954023806</v>
      </c>
      <c r="D68" s="31">
        <f>+D70+D71+D72+D73+D74</f>
        <v>28</v>
      </c>
      <c r="E68" s="31">
        <f>+E70+E71+E72+E73+E74</f>
        <v>82</v>
      </c>
      <c r="F68" s="31">
        <f>+F70+F71+F72+F73+F74</f>
        <v>103</v>
      </c>
      <c r="G68" s="31" t="s">
        <v>17</v>
      </c>
      <c r="H68" s="31">
        <f>(B68-F68-G68)</f>
        <v>7</v>
      </c>
    </row>
    <row r="69" spans="1:8" ht="13.5" customHeight="1">
      <c r="A69" s="7" t="s">
        <v>212</v>
      </c>
      <c r="B69" s="38"/>
      <c r="C69" s="39"/>
      <c r="D69" s="38"/>
      <c r="E69" s="38"/>
      <c r="F69" s="38"/>
      <c r="G69" s="38"/>
      <c r="H69" s="31"/>
    </row>
    <row r="70" spans="1:8" ht="13.5" customHeight="1">
      <c r="A70" s="4" t="s">
        <v>147</v>
      </c>
      <c r="B70" s="31">
        <v>23</v>
      </c>
      <c r="C70" s="30">
        <f t="shared" si="6"/>
        <v>0.08197305581295887</v>
      </c>
      <c r="D70" s="31">
        <v>4</v>
      </c>
      <c r="E70" s="31">
        <f>(B70-D70)</f>
        <v>19</v>
      </c>
      <c r="F70" s="31">
        <v>21</v>
      </c>
      <c r="G70" s="31" t="s">
        <v>17</v>
      </c>
      <c r="H70" s="31">
        <f>(B70-F70-G70)</f>
        <v>2</v>
      </c>
    </row>
    <row r="71" spans="1:8" ht="13.5" customHeight="1">
      <c r="A71" s="4" t="s">
        <v>148</v>
      </c>
      <c r="B71" s="31">
        <v>32</v>
      </c>
      <c r="C71" s="30">
        <f t="shared" si="6"/>
        <v>0.11404946895716017</v>
      </c>
      <c r="D71" s="31">
        <v>7</v>
      </c>
      <c r="E71" s="31">
        <f>(B71-D71)</f>
        <v>25</v>
      </c>
      <c r="F71" s="31">
        <v>31</v>
      </c>
      <c r="G71" s="31" t="s">
        <v>17</v>
      </c>
      <c r="H71" s="31">
        <f>(B71-F71-G71)</f>
        <v>1</v>
      </c>
    </row>
    <row r="72" spans="1:8" ht="13.5" customHeight="1">
      <c r="A72" s="4" t="s">
        <v>149</v>
      </c>
      <c r="B72" s="31">
        <v>15</v>
      </c>
      <c r="C72" s="30">
        <f t="shared" si="6"/>
        <v>0.05346068857366883</v>
      </c>
      <c r="D72" s="31">
        <v>3</v>
      </c>
      <c r="E72" s="31">
        <f>(B72-D72)</f>
        <v>12</v>
      </c>
      <c r="F72" s="31">
        <v>15</v>
      </c>
      <c r="G72" s="31" t="s">
        <v>17</v>
      </c>
      <c r="H72" s="31" t="s">
        <v>18</v>
      </c>
    </row>
    <row r="73" spans="1:8" ht="13.5" customHeight="1">
      <c r="A73" s="4" t="s">
        <v>150</v>
      </c>
      <c r="B73" s="31">
        <v>23</v>
      </c>
      <c r="C73" s="30">
        <f t="shared" si="6"/>
        <v>0.08197305581295887</v>
      </c>
      <c r="D73" s="31">
        <v>9</v>
      </c>
      <c r="E73" s="31">
        <f>(B73-D73)</f>
        <v>14</v>
      </c>
      <c r="F73" s="31">
        <v>19</v>
      </c>
      <c r="G73" s="31" t="s">
        <v>17</v>
      </c>
      <c r="H73" s="31">
        <f>(B73-F73-G73)</f>
        <v>4</v>
      </c>
    </row>
    <row r="74" spans="1:8" ht="13.5" customHeight="1">
      <c r="A74" s="4" t="s">
        <v>151</v>
      </c>
      <c r="B74" s="31">
        <v>17</v>
      </c>
      <c r="C74" s="30">
        <f t="shared" si="6"/>
        <v>0.06058878038349134</v>
      </c>
      <c r="D74" s="31">
        <v>5</v>
      </c>
      <c r="E74" s="31">
        <f>(B74-D74)</f>
        <v>12</v>
      </c>
      <c r="F74" s="31">
        <v>17</v>
      </c>
      <c r="G74" s="31" t="s">
        <v>17</v>
      </c>
      <c r="H74" s="31" t="s">
        <v>17</v>
      </c>
    </row>
    <row r="75" spans="1:8" ht="13.5" customHeight="1">
      <c r="A75" s="4"/>
      <c r="B75" s="31"/>
      <c r="C75" s="30"/>
      <c r="D75" s="31"/>
      <c r="E75" s="31"/>
      <c r="F75" s="31"/>
      <c r="G75" s="31"/>
      <c r="H75" s="31"/>
    </row>
    <row r="76" spans="1:8" ht="15" customHeight="1">
      <c r="A76" s="61" t="s">
        <v>143</v>
      </c>
      <c r="B76" s="31">
        <f>B78+B79+B80+B81+B82</f>
        <v>542</v>
      </c>
      <c r="C76" s="30">
        <f>(+B76/+$B$10)*100</f>
        <v>1.9317128804619004</v>
      </c>
      <c r="D76" s="31">
        <f>D78+D79+D80+D81+D82</f>
        <v>367</v>
      </c>
      <c r="E76" s="31">
        <f>E78+E79+E80+E81+E82</f>
        <v>175</v>
      </c>
      <c r="F76" s="31">
        <f>F78+F79+F80+F81+F82</f>
        <v>351</v>
      </c>
      <c r="G76" s="31" t="s">
        <v>18</v>
      </c>
      <c r="H76" s="31">
        <f>H78+H79+H80+H81+H82</f>
        <v>191</v>
      </c>
    </row>
    <row r="77" spans="1:8" ht="13.5" customHeight="1">
      <c r="A77" s="7" t="s">
        <v>170</v>
      </c>
      <c r="B77" s="38"/>
      <c r="C77" s="30"/>
      <c r="D77" s="31"/>
      <c r="E77" s="31"/>
      <c r="F77" s="31"/>
      <c r="G77" s="31"/>
      <c r="H77" s="31"/>
    </row>
    <row r="78" spans="1:8" ht="13.5" customHeight="1">
      <c r="A78" s="4" t="s">
        <v>152</v>
      </c>
      <c r="B78" s="31">
        <v>16</v>
      </c>
      <c r="C78" s="30">
        <f t="shared" si="6"/>
        <v>0.057024734478580086</v>
      </c>
      <c r="D78" s="31">
        <v>6</v>
      </c>
      <c r="E78" s="31">
        <f>(B78-D78)</f>
        <v>10</v>
      </c>
      <c r="F78" s="31">
        <v>10</v>
      </c>
      <c r="G78" s="31" t="s">
        <v>17</v>
      </c>
      <c r="H78" s="31">
        <f>(B78-F78-G78)</f>
        <v>6</v>
      </c>
    </row>
    <row r="79" spans="1:8" ht="13.5" customHeight="1">
      <c r="A79" s="4" t="s">
        <v>153</v>
      </c>
      <c r="B79" s="31">
        <v>5</v>
      </c>
      <c r="C79" s="30">
        <f t="shared" si="6"/>
        <v>0.017820229524556277</v>
      </c>
      <c r="D79" s="31">
        <v>4</v>
      </c>
      <c r="E79" s="31">
        <f>(B79-D79)</f>
        <v>1</v>
      </c>
      <c r="F79" s="31">
        <v>5</v>
      </c>
      <c r="G79" s="31" t="s">
        <v>17</v>
      </c>
      <c r="H79" s="31" t="s">
        <v>18</v>
      </c>
    </row>
    <row r="80" spans="1:8" ht="13.5" customHeight="1">
      <c r="A80" s="4" t="s">
        <v>154</v>
      </c>
      <c r="B80" s="31">
        <v>113</v>
      </c>
      <c r="C80" s="30">
        <f t="shared" si="6"/>
        <v>0.4027371872549718</v>
      </c>
      <c r="D80" s="31">
        <v>85</v>
      </c>
      <c r="E80" s="31">
        <f>(B80-D80)</f>
        <v>28</v>
      </c>
      <c r="F80" s="31">
        <v>66</v>
      </c>
      <c r="G80" s="31" t="s">
        <v>17</v>
      </c>
      <c r="H80" s="31">
        <f>(B80-F80-G80)</f>
        <v>47</v>
      </c>
    </row>
    <row r="81" spans="1:8" ht="13.5" customHeight="1">
      <c r="A81" s="4" t="s">
        <v>155</v>
      </c>
      <c r="B81" s="31">
        <v>4</v>
      </c>
      <c r="C81" s="30">
        <f t="shared" si="6"/>
        <v>0.014256183619645021</v>
      </c>
      <c r="D81" s="31">
        <v>3</v>
      </c>
      <c r="E81" s="31">
        <f>(B81-D81)</f>
        <v>1</v>
      </c>
      <c r="F81" s="31">
        <v>4</v>
      </c>
      <c r="G81" s="31" t="s">
        <v>17</v>
      </c>
      <c r="H81" s="31" t="s">
        <v>18</v>
      </c>
    </row>
    <row r="82" spans="1:8" ht="13.5" customHeight="1">
      <c r="A82" s="4" t="s">
        <v>164</v>
      </c>
      <c r="B82" s="31">
        <v>404</v>
      </c>
      <c r="C82" s="30">
        <f t="shared" si="6"/>
        <v>1.439874545584147</v>
      </c>
      <c r="D82" s="31">
        <v>269</v>
      </c>
      <c r="E82" s="31">
        <f>(B82-D82)</f>
        <v>135</v>
      </c>
      <c r="F82" s="31">
        <v>266</v>
      </c>
      <c r="G82" s="31" t="s">
        <v>18</v>
      </c>
      <c r="H82" s="31">
        <f>(B82-F82-G82)</f>
        <v>138</v>
      </c>
    </row>
    <row r="83" spans="1:8" ht="12" customHeight="1">
      <c r="A83" s="4"/>
      <c r="B83" s="20"/>
      <c r="C83" s="26"/>
      <c r="D83" s="20"/>
      <c r="E83" s="20"/>
      <c r="F83" s="20"/>
      <c r="G83" s="20"/>
      <c r="H83" s="20"/>
    </row>
    <row r="84" spans="1:8" ht="12.75" customHeight="1">
      <c r="A84" s="4"/>
      <c r="B84" s="20"/>
      <c r="C84" s="26"/>
      <c r="D84" s="20"/>
      <c r="E84" s="20"/>
      <c r="F84" s="20"/>
      <c r="G84" s="20"/>
      <c r="H84" s="20"/>
    </row>
    <row r="85" spans="1:8" ht="15" customHeight="1">
      <c r="A85" s="4"/>
      <c r="B85" s="20"/>
      <c r="C85" s="26"/>
      <c r="D85" s="20"/>
      <c r="E85" s="20"/>
      <c r="F85" s="20"/>
      <c r="G85" s="20"/>
      <c r="H85" s="20"/>
    </row>
    <row r="86" spans="1:8" ht="15.75">
      <c r="A86" s="107" t="s">
        <v>253</v>
      </c>
      <c r="B86" s="107"/>
      <c r="C86" s="107"/>
      <c r="D86" s="107"/>
      <c r="E86" s="107"/>
      <c r="F86" s="107"/>
      <c r="G86" s="107"/>
      <c r="H86" s="107"/>
    </row>
    <row r="87" spans="1:8" ht="15.75">
      <c r="A87" s="107" t="s">
        <v>247</v>
      </c>
      <c r="B87" s="107"/>
      <c r="C87" s="107"/>
      <c r="D87" s="107"/>
      <c r="E87" s="107"/>
      <c r="F87" s="107"/>
      <c r="G87" s="107"/>
      <c r="H87" s="107"/>
    </row>
    <row r="88" spans="1:8" ht="15.75">
      <c r="A88" s="107" t="s">
        <v>21</v>
      </c>
      <c r="B88" s="107"/>
      <c r="C88" s="107"/>
      <c r="D88" s="107"/>
      <c r="E88" s="107"/>
      <c r="F88" s="107"/>
      <c r="G88" s="107"/>
      <c r="H88" s="107"/>
    </row>
    <row r="89" spans="1:8" ht="15.75" customHeight="1" thickBot="1">
      <c r="A89" s="1"/>
      <c r="B89" s="1"/>
      <c r="C89" s="1"/>
      <c r="D89" s="1"/>
      <c r="E89" s="1"/>
      <c r="F89" s="1"/>
      <c r="G89" s="1"/>
      <c r="H89" s="1"/>
    </row>
    <row r="90" spans="1:8" ht="15.75" thickTop="1">
      <c r="A90" s="84"/>
      <c r="B90" s="85"/>
      <c r="C90" s="84"/>
      <c r="D90" s="85"/>
      <c r="E90" s="84"/>
      <c r="F90" s="85"/>
      <c r="G90" s="84"/>
      <c r="H90" s="84"/>
    </row>
    <row r="91" spans="1:8" ht="15.75">
      <c r="A91" s="86" t="s">
        <v>1</v>
      </c>
      <c r="B91" s="87" t="s">
        <v>2</v>
      </c>
      <c r="C91" s="95"/>
      <c r="D91" s="87" t="s">
        <v>3</v>
      </c>
      <c r="E91" s="95"/>
      <c r="F91" s="87" t="s">
        <v>4</v>
      </c>
      <c r="G91" s="96"/>
      <c r="H91" s="96"/>
    </row>
    <row r="92" spans="1:8" ht="15.75">
      <c r="A92" s="90" t="s">
        <v>5</v>
      </c>
      <c r="B92" s="91"/>
      <c r="C92" s="92" t="s">
        <v>6</v>
      </c>
      <c r="D92" s="91"/>
      <c r="E92" s="91"/>
      <c r="F92" s="91"/>
      <c r="G92" s="91"/>
      <c r="H92" s="91"/>
    </row>
    <row r="93" spans="1:8" ht="15.75">
      <c r="A93" s="86" t="s">
        <v>1</v>
      </c>
      <c r="B93" s="93" t="s">
        <v>7</v>
      </c>
      <c r="C93" s="92" t="s">
        <v>8</v>
      </c>
      <c r="D93" s="93" t="s">
        <v>9</v>
      </c>
      <c r="E93" s="93" t="s">
        <v>10</v>
      </c>
      <c r="F93" s="93" t="s">
        <v>11</v>
      </c>
      <c r="G93" s="92" t="s">
        <v>12</v>
      </c>
      <c r="H93" s="93" t="s">
        <v>13</v>
      </c>
    </row>
    <row r="94" spans="1:8" ht="15.75">
      <c r="A94" s="94"/>
      <c r="B94" s="91"/>
      <c r="C94" s="91"/>
      <c r="D94" s="91"/>
      <c r="E94" s="91"/>
      <c r="F94" s="91"/>
      <c r="G94" s="92" t="s">
        <v>14</v>
      </c>
      <c r="H94" s="91"/>
    </row>
    <row r="95" spans="1:8" ht="15.75" customHeight="1">
      <c r="A95" s="22"/>
      <c r="B95" s="21" t="s">
        <v>1</v>
      </c>
      <c r="C95" s="21" t="s">
        <v>1</v>
      </c>
      <c r="D95" s="21" t="s">
        <v>1</v>
      </c>
      <c r="E95" s="21" t="s">
        <v>1</v>
      </c>
      <c r="F95" s="21" t="s">
        <v>1</v>
      </c>
      <c r="G95" s="21"/>
      <c r="H95" s="21" t="s">
        <v>1</v>
      </c>
    </row>
    <row r="96" spans="1:8" ht="15.75" customHeight="1">
      <c r="A96" s="65" t="s">
        <v>22</v>
      </c>
      <c r="B96" s="63">
        <f>B98+B101+B104+B109+B113</f>
        <v>701</v>
      </c>
      <c r="C96" s="64">
        <f aca="true" t="shared" si="7" ref="C96:C101">(+B96/+$B$10)*100</f>
        <v>2.49839617934279</v>
      </c>
      <c r="D96" s="63">
        <f>D98+D101+D104+D109+D113</f>
        <v>342</v>
      </c>
      <c r="E96" s="63">
        <f>E98+E101+E104+E109+E113</f>
        <v>359</v>
      </c>
      <c r="F96" s="63">
        <f>F98+F101+F104+F109+F113</f>
        <v>434</v>
      </c>
      <c r="G96" s="63">
        <f>G98+G101+G104+G109+G113</f>
        <v>67</v>
      </c>
      <c r="H96" s="63">
        <f>H98+H101+H104+H109+H113</f>
        <v>200</v>
      </c>
    </row>
    <row r="97" spans="1:8" ht="13.5" customHeight="1">
      <c r="A97" s="65"/>
      <c r="B97" s="63"/>
      <c r="C97" s="64"/>
      <c r="D97" s="63"/>
      <c r="E97" s="63"/>
      <c r="F97" s="63"/>
      <c r="G97" s="63"/>
      <c r="H97" s="63"/>
    </row>
    <row r="98" spans="1:8" ht="15.75" customHeight="1">
      <c r="A98" s="4" t="s">
        <v>23</v>
      </c>
      <c r="B98" s="31">
        <f>SUM(B99)</f>
        <v>51</v>
      </c>
      <c r="C98" s="30">
        <f t="shared" si="7"/>
        <v>0.18176634115047402</v>
      </c>
      <c r="D98" s="31">
        <f>SUM(D99)</f>
        <v>31</v>
      </c>
      <c r="E98" s="31">
        <f>SUM(E99)</f>
        <v>20</v>
      </c>
      <c r="F98" s="31">
        <f>SUM(F99)</f>
        <v>50</v>
      </c>
      <c r="G98" s="31" t="s">
        <v>18</v>
      </c>
      <c r="H98" s="31">
        <f>SUM(H99)</f>
        <v>1</v>
      </c>
    </row>
    <row r="99" spans="1:8" ht="15.75" customHeight="1">
      <c r="A99" s="4" t="s">
        <v>225</v>
      </c>
      <c r="B99" s="31">
        <v>51</v>
      </c>
      <c r="C99" s="30">
        <f t="shared" si="7"/>
        <v>0.18176634115047402</v>
      </c>
      <c r="D99" s="31">
        <v>31</v>
      </c>
      <c r="E99" s="31">
        <f>(B99-D99)</f>
        <v>20</v>
      </c>
      <c r="F99" s="31">
        <v>50</v>
      </c>
      <c r="G99" s="31" t="s">
        <v>18</v>
      </c>
      <c r="H99" s="31">
        <f>+B99-F99-G99</f>
        <v>1</v>
      </c>
    </row>
    <row r="100" spans="1:8" ht="15.75" customHeight="1">
      <c r="A100" s="4"/>
      <c r="B100" s="31"/>
      <c r="C100" s="30"/>
      <c r="D100" s="31"/>
      <c r="E100" s="31"/>
      <c r="F100" s="31"/>
      <c r="G100" s="31"/>
      <c r="H100" s="31"/>
    </row>
    <row r="101" spans="1:8" ht="15.75" customHeight="1">
      <c r="A101" s="4" t="s">
        <v>24</v>
      </c>
      <c r="B101" s="31">
        <f>SUM(B102)</f>
        <v>122</v>
      </c>
      <c r="C101" s="30">
        <f t="shared" si="7"/>
        <v>0.4348136003991731</v>
      </c>
      <c r="D101" s="31">
        <f>SUM(D102)</f>
        <v>68</v>
      </c>
      <c r="E101" s="31">
        <f>SUM(E102)</f>
        <v>54</v>
      </c>
      <c r="F101" s="31">
        <f>SUM(F102)</f>
        <v>122</v>
      </c>
      <c r="G101" s="31" t="s">
        <v>18</v>
      </c>
      <c r="H101" s="31" t="s">
        <v>18</v>
      </c>
    </row>
    <row r="102" spans="1:8" ht="15.75" customHeight="1">
      <c r="A102" s="4" t="s">
        <v>226</v>
      </c>
      <c r="B102" s="38">
        <v>122</v>
      </c>
      <c r="C102" s="39">
        <f>(+B102/+$B$10)*100</f>
        <v>0.4348136003991731</v>
      </c>
      <c r="D102" s="40">
        <v>68</v>
      </c>
      <c r="E102" s="38">
        <f>+B102-D102</f>
        <v>54</v>
      </c>
      <c r="F102" s="40">
        <v>122</v>
      </c>
      <c r="G102" s="40" t="s">
        <v>18</v>
      </c>
      <c r="H102" s="31" t="s">
        <v>18</v>
      </c>
    </row>
    <row r="103" spans="1:8" ht="15.75" customHeight="1">
      <c r="A103" s="4"/>
      <c r="B103" s="38"/>
      <c r="C103" s="42"/>
      <c r="D103" s="38"/>
      <c r="E103" s="41"/>
      <c r="F103" s="38"/>
      <c r="G103" s="38"/>
      <c r="H103" s="41"/>
    </row>
    <row r="104" spans="1:8" ht="15.75" customHeight="1">
      <c r="A104" s="4" t="s">
        <v>25</v>
      </c>
      <c r="B104" s="31">
        <f>B105</f>
        <v>132</v>
      </c>
      <c r="C104" s="30">
        <f>(+B104/+$B$10)*100</f>
        <v>0.4704540594482857</v>
      </c>
      <c r="D104" s="31">
        <f>D105</f>
        <v>55</v>
      </c>
      <c r="E104" s="31">
        <f>E105</f>
        <v>77</v>
      </c>
      <c r="F104" s="31">
        <f>F105</f>
        <v>130</v>
      </c>
      <c r="G104" s="31" t="str">
        <f>G105</f>
        <v>-</v>
      </c>
      <c r="H104" s="31">
        <f>H105</f>
        <v>2</v>
      </c>
    </row>
    <row r="105" spans="1:8" ht="15.75" customHeight="1">
      <c r="A105" s="4" t="s">
        <v>26</v>
      </c>
      <c r="B105" s="31">
        <f>B106+B107</f>
        <v>132</v>
      </c>
      <c r="C105" s="30">
        <f>(+B105/+$B$10)*100</f>
        <v>0.4704540594482857</v>
      </c>
      <c r="D105" s="31">
        <f>D106+D107</f>
        <v>55</v>
      </c>
      <c r="E105" s="31">
        <f>E106+E107</f>
        <v>77</v>
      </c>
      <c r="F105" s="31">
        <f>F106+F107</f>
        <v>130</v>
      </c>
      <c r="G105" s="31" t="str">
        <f>G106</f>
        <v>-</v>
      </c>
      <c r="H105" s="31">
        <f>H106</f>
        <v>2</v>
      </c>
    </row>
    <row r="106" spans="1:8" ht="15.75" customHeight="1">
      <c r="A106" s="4" t="s">
        <v>223</v>
      </c>
      <c r="B106" s="31">
        <v>131</v>
      </c>
      <c r="C106" s="30">
        <f>(+B106/+$B$10)*100</f>
        <v>0.46689001354337445</v>
      </c>
      <c r="D106" s="31">
        <v>55</v>
      </c>
      <c r="E106" s="31">
        <f>(B106-D106)</f>
        <v>76</v>
      </c>
      <c r="F106" s="31">
        <v>129</v>
      </c>
      <c r="G106" s="31" t="s">
        <v>18</v>
      </c>
      <c r="H106" s="31">
        <f>+B106-F106-G106</f>
        <v>2</v>
      </c>
    </row>
    <row r="107" spans="1:8" ht="15.75" customHeight="1">
      <c r="A107" s="7" t="s">
        <v>224</v>
      </c>
      <c r="B107" s="44">
        <v>1</v>
      </c>
      <c r="C107" s="45">
        <f>(B107/+$B$10)*100</f>
        <v>0.0035640459049112554</v>
      </c>
      <c r="D107" s="43" t="s">
        <v>18</v>
      </c>
      <c r="E107" s="38">
        <f>(B107-D107)</f>
        <v>1</v>
      </c>
      <c r="F107" s="43">
        <v>1</v>
      </c>
      <c r="G107" s="40" t="s">
        <v>18</v>
      </c>
      <c r="H107" s="41" t="s">
        <v>17</v>
      </c>
    </row>
    <row r="108" spans="1:8" ht="15.75" customHeight="1">
      <c r="A108" s="3"/>
      <c r="B108" s="30"/>
      <c r="C108" s="30"/>
      <c r="D108" s="30"/>
      <c r="E108" s="30"/>
      <c r="F108" s="30"/>
      <c r="G108" s="30"/>
      <c r="H108" s="30"/>
    </row>
    <row r="109" spans="1:8" ht="15.75" customHeight="1">
      <c r="A109" s="4" t="s">
        <v>27</v>
      </c>
      <c r="B109" s="31">
        <f>SUM(B110:B111)</f>
        <v>125</v>
      </c>
      <c r="C109" s="30">
        <f>(+B109/+$B$10)*100</f>
        <v>0.4455057381139069</v>
      </c>
      <c r="D109" s="31">
        <f>SUM(D110:D111)</f>
        <v>82</v>
      </c>
      <c r="E109" s="31">
        <f>SUM(E110:E111)</f>
        <v>43</v>
      </c>
      <c r="F109" s="31">
        <f>SUM(F110:F111)</f>
        <v>10</v>
      </c>
      <c r="G109" s="31" t="s">
        <v>18</v>
      </c>
      <c r="H109" s="31">
        <f>SUM(H110:H111)</f>
        <v>115</v>
      </c>
    </row>
    <row r="110" spans="1:8" ht="15.75" customHeight="1">
      <c r="A110" s="4" t="s">
        <v>227</v>
      </c>
      <c r="B110" s="31">
        <v>3</v>
      </c>
      <c r="C110" s="30">
        <f>(+B110/+$B$10)*100</f>
        <v>0.010692137714733766</v>
      </c>
      <c r="D110" s="31">
        <v>2</v>
      </c>
      <c r="E110" s="31">
        <f>(B110-D110)</f>
        <v>1</v>
      </c>
      <c r="F110" s="31">
        <v>2</v>
      </c>
      <c r="G110" s="31" t="s">
        <v>18</v>
      </c>
      <c r="H110" s="31">
        <f>(B110-F110-G110)</f>
        <v>1</v>
      </c>
    </row>
    <row r="111" spans="1:8" ht="15.75" customHeight="1">
      <c r="A111" s="4" t="s">
        <v>228</v>
      </c>
      <c r="B111" s="31">
        <v>122</v>
      </c>
      <c r="C111" s="30">
        <f>(+B111/+$B$10)*100</f>
        <v>0.4348136003991731</v>
      </c>
      <c r="D111" s="31">
        <v>80</v>
      </c>
      <c r="E111" s="31">
        <f>(B111-D111)</f>
        <v>42</v>
      </c>
      <c r="F111" s="31">
        <v>8</v>
      </c>
      <c r="G111" s="31" t="s">
        <v>18</v>
      </c>
      <c r="H111" s="31">
        <f>(B111-F111-G111)</f>
        <v>114</v>
      </c>
    </row>
    <row r="112" spans="1:8" ht="15.75" customHeight="1">
      <c r="A112" s="24"/>
      <c r="B112" s="36"/>
      <c r="C112" s="36"/>
      <c r="D112" s="36"/>
      <c r="E112" s="36"/>
      <c r="F112" s="36"/>
      <c r="G112" s="36"/>
      <c r="H112" s="37"/>
    </row>
    <row r="113" spans="1:8" ht="15.75" customHeight="1">
      <c r="A113" s="4" t="s">
        <v>28</v>
      </c>
      <c r="B113" s="31">
        <f>SUM(B114+B115+B116)</f>
        <v>271</v>
      </c>
      <c r="C113" s="30">
        <f>(+B113/+$B$10)*100</f>
        <v>0.9658564402309502</v>
      </c>
      <c r="D113" s="31">
        <f>SUM(D114+D115+D116)</f>
        <v>106</v>
      </c>
      <c r="E113" s="31">
        <f>SUM(E114+E115+E116)</f>
        <v>165</v>
      </c>
      <c r="F113" s="31">
        <f>SUM(F114+F115+F116)</f>
        <v>122</v>
      </c>
      <c r="G113" s="31">
        <f>SUM(G114+G115+G116)</f>
        <v>67</v>
      </c>
      <c r="H113" s="31">
        <f>SUM(H114+H115+H116)</f>
        <v>82</v>
      </c>
    </row>
    <row r="114" spans="1:8" ht="15.75" customHeight="1">
      <c r="A114" s="4" t="s">
        <v>229</v>
      </c>
      <c r="B114" s="31">
        <v>4</v>
      </c>
      <c r="C114" s="30">
        <f>(+B114/+$B$10)*100</f>
        <v>0.014256183619645021</v>
      </c>
      <c r="D114" s="31" t="s">
        <v>18</v>
      </c>
      <c r="E114" s="31">
        <f>(B114-D114)</f>
        <v>4</v>
      </c>
      <c r="F114" s="31">
        <v>3</v>
      </c>
      <c r="G114" s="31" t="s">
        <v>18</v>
      </c>
      <c r="H114" s="31">
        <f>(B114-F114-G114)</f>
        <v>1</v>
      </c>
    </row>
    <row r="115" spans="1:8" ht="15.75" customHeight="1">
      <c r="A115" s="4" t="s">
        <v>230</v>
      </c>
      <c r="B115" s="31">
        <v>27</v>
      </c>
      <c r="C115" s="30">
        <f>(+B115/+$B$10)*100</f>
        <v>0.09622923943260389</v>
      </c>
      <c r="D115" s="31" t="s">
        <v>18</v>
      </c>
      <c r="E115" s="31">
        <f>(B115-D115)</f>
        <v>27</v>
      </c>
      <c r="F115" s="31">
        <v>26</v>
      </c>
      <c r="G115" s="31" t="s">
        <v>18</v>
      </c>
      <c r="H115" s="31">
        <f>(B115-F115-G115)</f>
        <v>1</v>
      </c>
    </row>
    <row r="116" spans="1:8" ht="15.75" customHeight="1">
      <c r="A116" s="4" t="s">
        <v>231</v>
      </c>
      <c r="B116" s="31">
        <v>240</v>
      </c>
      <c r="C116" s="30">
        <f>(+B116/+$B$10)*100</f>
        <v>0.8553710171787012</v>
      </c>
      <c r="D116" s="31">
        <v>106</v>
      </c>
      <c r="E116" s="31">
        <f>(B116-D116)</f>
        <v>134</v>
      </c>
      <c r="F116" s="31">
        <v>93</v>
      </c>
      <c r="G116" s="31">
        <v>67</v>
      </c>
      <c r="H116" s="31">
        <f>(B116-F116-G116)</f>
        <v>80</v>
      </c>
    </row>
    <row r="117" spans="1:8" ht="15.75" customHeight="1">
      <c r="A117" s="4"/>
      <c r="B117" s="31"/>
      <c r="C117" s="30"/>
      <c r="D117" s="31"/>
      <c r="E117" s="31"/>
      <c r="F117" s="31"/>
      <c r="G117" s="31"/>
      <c r="H117" s="31"/>
    </row>
    <row r="118" spans="1:8" ht="15.75" customHeight="1">
      <c r="A118" s="65" t="s">
        <v>238</v>
      </c>
      <c r="B118" s="63">
        <f>B120+B130</f>
        <v>1700</v>
      </c>
      <c r="C118" s="64">
        <f>(+B118/+$B$10)*100</f>
        <v>6.058878038349134</v>
      </c>
      <c r="D118" s="63">
        <f>D120+D130</f>
        <v>356</v>
      </c>
      <c r="E118" s="63">
        <f>E120+E130</f>
        <v>1344</v>
      </c>
      <c r="F118" s="63">
        <f>F120+F130</f>
        <v>1289</v>
      </c>
      <c r="G118" s="63" t="s">
        <v>18</v>
      </c>
      <c r="H118" s="63">
        <f>H120+H130</f>
        <v>411</v>
      </c>
    </row>
    <row r="119" spans="1:8" ht="15.75" customHeight="1">
      <c r="A119" s="3"/>
      <c r="B119" s="31"/>
      <c r="C119" s="30"/>
      <c r="D119" s="31"/>
      <c r="E119" s="31"/>
      <c r="F119" s="31"/>
      <c r="G119" s="31"/>
      <c r="H119" s="31"/>
    </row>
    <row r="120" spans="1:8" ht="15.75" customHeight="1">
      <c r="A120" s="4" t="s">
        <v>29</v>
      </c>
      <c r="B120" s="31">
        <f>SUM(B122:B128)</f>
        <v>850</v>
      </c>
      <c r="C120" s="30">
        <f>(+B120/+$B$10)*100</f>
        <v>3.029439019174567</v>
      </c>
      <c r="D120" s="31">
        <f>SUM(D122:D128)</f>
        <v>117</v>
      </c>
      <c r="E120" s="31">
        <f>SUM(E122:E128)</f>
        <v>733</v>
      </c>
      <c r="F120" s="31">
        <f>SUM(F122:F128)</f>
        <v>641</v>
      </c>
      <c r="G120" s="31" t="s">
        <v>18</v>
      </c>
      <c r="H120" s="31">
        <f>SUM(H122:H128)</f>
        <v>209</v>
      </c>
    </row>
    <row r="121" spans="1:8" ht="15.75" customHeight="1">
      <c r="A121" s="3"/>
      <c r="B121" s="31"/>
      <c r="C121" s="30"/>
      <c r="D121" s="31"/>
      <c r="E121" s="31"/>
      <c r="F121" s="31"/>
      <c r="G121" s="31"/>
      <c r="H121" s="31"/>
    </row>
    <row r="122" spans="1:8" ht="15.75" customHeight="1">
      <c r="A122" s="4" t="s">
        <v>249</v>
      </c>
      <c r="B122" s="31">
        <v>1</v>
      </c>
      <c r="C122" s="30">
        <f aca="true" t="shared" si="8" ref="C122:C128">(+B122/+$B$10)*100</f>
        <v>0.0035640459049112554</v>
      </c>
      <c r="D122" s="31" t="s">
        <v>17</v>
      </c>
      <c r="E122" s="31">
        <f aca="true" t="shared" si="9" ref="E122:E128">(B122-D122)</f>
        <v>1</v>
      </c>
      <c r="F122" s="31" t="s">
        <v>18</v>
      </c>
      <c r="G122" s="31" t="s">
        <v>17</v>
      </c>
      <c r="H122" s="31">
        <f>(B122-F122-G122)</f>
        <v>1</v>
      </c>
    </row>
    <row r="123" spans="1:8" ht="15.75" customHeight="1">
      <c r="A123" s="4" t="s">
        <v>102</v>
      </c>
      <c r="B123" s="31">
        <v>1</v>
      </c>
      <c r="C123" s="30">
        <f t="shared" si="8"/>
        <v>0.0035640459049112554</v>
      </c>
      <c r="D123" s="31" t="s">
        <v>18</v>
      </c>
      <c r="E123" s="31">
        <f t="shared" si="9"/>
        <v>1</v>
      </c>
      <c r="F123" s="31">
        <v>1</v>
      </c>
      <c r="G123" s="31" t="s">
        <v>18</v>
      </c>
      <c r="H123" s="31" t="s">
        <v>17</v>
      </c>
    </row>
    <row r="124" spans="1:8" ht="15.75" customHeight="1">
      <c r="A124" s="4" t="s">
        <v>103</v>
      </c>
      <c r="B124" s="31">
        <v>305</v>
      </c>
      <c r="C124" s="30">
        <f t="shared" si="8"/>
        <v>1.087034000997933</v>
      </c>
      <c r="D124" s="31">
        <v>4</v>
      </c>
      <c r="E124" s="31">
        <f t="shared" si="9"/>
        <v>301</v>
      </c>
      <c r="F124" s="31">
        <v>209</v>
      </c>
      <c r="G124" s="31" t="s">
        <v>18</v>
      </c>
      <c r="H124" s="31">
        <f>(B124-F124-G124)</f>
        <v>96</v>
      </c>
    </row>
    <row r="125" spans="1:8" ht="15.75" customHeight="1">
      <c r="A125" s="4" t="s">
        <v>104</v>
      </c>
      <c r="B125" s="31">
        <v>255</v>
      </c>
      <c r="C125" s="30">
        <f t="shared" si="8"/>
        <v>0.9088317057523702</v>
      </c>
      <c r="D125" s="31">
        <v>70</v>
      </c>
      <c r="E125" s="31">
        <f t="shared" si="9"/>
        <v>185</v>
      </c>
      <c r="F125" s="31">
        <v>149</v>
      </c>
      <c r="G125" s="31" t="s">
        <v>18</v>
      </c>
      <c r="H125" s="31">
        <f>(B125-F125-G125)</f>
        <v>106</v>
      </c>
    </row>
    <row r="126" spans="1:8" ht="15.75" customHeight="1">
      <c r="A126" s="4" t="s">
        <v>105</v>
      </c>
      <c r="B126" s="31">
        <v>97</v>
      </c>
      <c r="C126" s="30">
        <f t="shared" si="8"/>
        <v>0.34571245277639173</v>
      </c>
      <c r="D126" s="31">
        <v>22</v>
      </c>
      <c r="E126" s="31">
        <f t="shared" si="9"/>
        <v>75</v>
      </c>
      <c r="F126" s="31">
        <v>97</v>
      </c>
      <c r="G126" s="31" t="s">
        <v>18</v>
      </c>
      <c r="H126" s="31" t="s">
        <v>18</v>
      </c>
    </row>
    <row r="127" spans="1:8" ht="15.75" customHeight="1">
      <c r="A127" s="4" t="s">
        <v>106</v>
      </c>
      <c r="B127" s="31">
        <v>63</v>
      </c>
      <c r="C127" s="30">
        <f t="shared" si="8"/>
        <v>0.22453489200940907</v>
      </c>
      <c r="D127" s="31">
        <v>6</v>
      </c>
      <c r="E127" s="31">
        <f t="shared" si="9"/>
        <v>57</v>
      </c>
      <c r="F127" s="31">
        <v>63</v>
      </c>
      <c r="G127" s="31" t="s">
        <v>18</v>
      </c>
      <c r="H127" s="31" t="s">
        <v>18</v>
      </c>
    </row>
    <row r="128" spans="1:8" ht="15.75" customHeight="1">
      <c r="A128" s="4" t="s">
        <v>81</v>
      </c>
      <c r="B128" s="31">
        <v>128</v>
      </c>
      <c r="C128" s="30">
        <f t="shared" si="8"/>
        <v>0.4561978758286407</v>
      </c>
      <c r="D128" s="31">
        <v>15</v>
      </c>
      <c r="E128" s="31">
        <f t="shared" si="9"/>
        <v>113</v>
      </c>
      <c r="F128" s="31">
        <v>122</v>
      </c>
      <c r="G128" s="31" t="s">
        <v>18</v>
      </c>
      <c r="H128" s="31">
        <f>(B128-F128-G128)</f>
        <v>6</v>
      </c>
    </row>
    <row r="129" spans="1:8" ht="15.75" customHeight="1">
      <c r="A129" s="3"/>
      <c r="B129" s="31"/>
      <c r="C129" s="30"/>
      <c r="D129" s="31"/>
      <c r="E129" s="31"/>
      <c r="F129" s="31"/>
      <c r="G129" s="31"/>
      <c r="H129" s="31"/>
    </row>
    <row r="130" spans="1:8" ht="15.75" customHeight="1">
      <c r="A130" s="4" t="s">
        <v>220</v>
      </c>
      <c r="B130" s="31">
        <f>B131</f>
        <v>850</v>
      </c>
      <c r="C130" s="30">
        <f>(+B130/+$B$10)*100</f>
        <v>3.029439019174567</v>
      </c>
      <c r="D130" s="31">
        <f>D131</f>
        <v>239</v>
      </c>
      <c r="E130" s="31">
        <f>E131</f>
        <v>611</v>
      </c>
      <c r="F130" s="31">
        <f>F131</f>
        <v>648</v>
      </c>
      <c r="G130" s="31" t="str">
        <f>G131</f>
        <v>-</v>
      </c>
      <c r="H130" s="31">
        <f>H131</f>
        <v>202</v>
      </c>
    </row>
    <row r="131" spans="1:8" ht="15.75" customHeight="1">
      <c r="A131" s="4" t="s">
        <v>214</v>
      </c>
      <c r="B131" s="31">
        <v>850</v>
      </c>
      <c r="C131" s="30">
        <f>(+B131/+$B$10)*100</f>
        <v>3.029439019174567</v>
      </c>
      <c r="D131" s="31">
        <v>239</v>
      </c>
      <c r="E131" s="31">
        <f>(B131-D131)</f>
        <v>611</v>
      </c>
      <c r="F131" s="31">
        <v>648</v>
      </c>
      <c r="G131" s="38" t="s">
        <v>18</v>
      </c>
      <c r="H131" s="31">
        <f>(B131-F131-G131)</f>
        <v>202</v>
      </c>
    </row>
    <row r="132" spans="1:8" ht="15.75" customHeight="1">
      <c r="A132" s="4"/>
      <c r="B132" s="31"/>
      <c r="C132" s="30"/>
      <c r="D132" s="31"/>
      <c r="E132" s="31"/>
      <c r="F132" s="38"/>
      <c r="G132" s="38"/>
      <c r="H132" s="41"/>
    </row>
    <row r="133" spans="1:8" ht="15.75" customHeight="1">
      <c r="A133" s="69" t="s">
        <v>30</v>
      </c>
      <c r="B133" s="78"/>
      <c r="C133" s="79"/>
      <c r="D133" s="80"/>
      <c r="E133" s="79"/>
      <c r="F133" s="80"/>
      <c r="G133" s="78"/>
      <c r="H133" s="79"/>
    </row>
    <row r="134" spans="1:8" ht="15.75" customHeight="1">
      <c r="A134" s="67" t="s">
        <v>31</v>
      </c>
      <c r="B134" s="63">
        <f>B136+B145+B150+B154+B169</f>
        <v>1295</v>
      </c>
      <c r="C134" s="64">
        <f>(+B134/+$B$10)*100</f>
        <v>4.6154394468600755</v>
      </c>
      <c r="D134" s="63">
        <f>D136+D145+D150+D154+D169</f>
        <v>520</v>
      </c>
      <c r="E134" s="63">
        <f>E136+E145+E150+E154+E169</f>
        <v>775</v>
      </c>
      <c r="F134" s="63">
        <f>F136+F145+F150+F154+F169</f>
        <v>1021</v>
      </c>
      <c r="G134" s="63">
        <f>G136+G145+G150+G154+G169</f>
        <v>51</v>
      </c>
      <c r="H134" s="63">
        <f>H136+H145+H150+H154+H169</f>
        <v>223</v>
      </c>
    </row>
    <row r="135" spans="1:8" ht="15.75" customHeight="1">
      <c r="A135" s="3"/>
      <c r="B135" s="31"/>
      <c r="C135" s="30"/>
      <c r="D135" s="31"/>
      <c r="E135" s="31"/>
      <c r="F135" s="31"/>
      <c r="G135" s="31"/>
      <c r="H135" s="31"/>
    </row>
    <row r="136" spans="1:8" ht="15.75" customHeight="1">
      <c r="A136" s="4" t="s">
        <v>32</v>
      </c>
      <c r="B136" s="31">
        <f>SUM(B137:B143)</f>
        <v>669</v>
      </c>
      <c r="C136" s="30">
        <f aca="true" t="shared" si="10" ref="C136:C143">(+B136/+$B$10)*100</f>
        <v>2.3843467103856297</v>
      </c>
      <c r="D136" s="31">
        <f>SUM(D137:D143)</f>
        <v>221</v>
      </c>
      <c r="E136" s="31">
        <f>SUM(E137:E143)</f>
        <v>448</v>
      </c>
      <c r="F136" s="31">
        <f>SUM(F137:F143)</f>
        <v>590</v>
      </c>
      <c r="G136" s="31" t="s">
        <v>18</v>
      </c>
      <c r="H136" s="31">
        <f>SUM(H137:H143)</f>
        <v>79</v>
      </c>
    </row>
    <row r="137" spans="1:8" ht="15.75" customHeight="1">
      <c r="A137" s="4" t="s">
        <v>213</v>
      </c>
      <c r="B137" s="31">
        <v>449</v>
      </c>
      <c r="C137" s="30">
        <f t="shared" si="10"/>
        <v>1.6002566113051535</v>
      </c>
      <c r="D137" s="31">
        <v>145</v>
      </c>
      <c r="E137" s="31">
        <f aca="true" t="shared" si="11" ref="E137:E142">(B137-D137)</f>
        <v>304</v>
      </c>
      <c r="F137" s="31">
        <v>408</v>
      </c>
      <c r="G137" s="31" t="s">
        <v>18</v>
      </c>
      <c r="H137" s="31">
        <f aca="true" t="shared" si="12" ref="H137:H142">(B137-F137-G137)</f>
        <v>41</v>
      </c>
    </row>
    <row r="138" spans="1:8" ht="15.75" customHeight="1">
      <c r="A138" s="4" t="s">
        <v>197</v>
      </c>
      <c r="B138" s="31">
        <v>23</v>
      </c>
      <c r="C138" s="30">
        <f t="shared" si="10"/>
        <v>0.08197305581295887</v>
      </c>
      <c r="D138" s="31">
        <v>12</v>
      </c>
      <c r="E138" s="31">
        <f t="shared" si="11"/>
        <v>11</v>
      </c>
      <c r="F138" s="31">
        <v>17</v>
      </c>
      <c r="G138" s="31" t="s">
        <v>18</v>
      </c>
      <c r="H138" s="31">
        <f t="shared" si="12"/>
        <v>6</v>
      </c>
    </row>
    <row r="139" spans="1:8" ht="15.75" customHeight="1">
      <c r="A139" s="4" t="s">
        <v>198</v>
      </c>
      <c r="B139" s="31">
        <v>37</v>
      </c>
      <c r="C139" s="30">
        <f t="shared" si="10"/>
        <v>0.13186969848171645</v>
      </c>
      <c r="D139" s="31">
        <v>16</v>
      </c>
      <c r="E139" s="31">
        <f t="shared" si="11"/>
        <v>21</v>
      </c>
      <c r="F139" s="31">
        <v>30</v>
      </c>
      <c r="G139" s="31" t="s">
        <v>18</v>
      </c>
      <c r="H139" s="31">
        <f t="shared" si="12"/>
        <v>7</v>
      </c>
    </row>
    <row r="140" spans="1:8" ht="15.75" customHeight="1">
      <c r="A140" s="4" t="s">
        <v>107</v>
      </c>
      <c r="B140" s="31">
        <v>36</v>
      </c>
      <c r="C140" s="30">
        <f>(+B140/+$B$10)*100</f>
        <v>0.12830565257680518</v>
      </c>
      <c r="D140" s="31">
        <v>8</v>
      </c>
      <c r="E140" s="31">
        <f>(B140-D140)</f>
        <v>28</v>
      </c>
      <c r="F140" s="31">
        <v>31</v>
      </c>
      <c r="G140" s="31" t="s">
        <v>18</v>
      </c>
      <c r="H140" s="31">
        <f>(B140-F140-G140)</f>
        <v>5</v>
      </c>
    </row>
    <row r="141" spans="1:8" ht="15.75" customHeight="1">
      <c r="A141" s="4" t="s">
        <v>199</v>
      </c>
      <c r="B141" s="31">
        <v>19</v>
      </c>
      <c r="C141" s="30">
        <f t="shared" si="10"/>
        <v>0.06771687219331385</v>
      </c>
      <c r="D141" s="31">
        <v>8</v>
      </c>
      <c r="E141" s="31">
        <f t="shared" si="11"/>
        <v>11</v>
      </c>
      <c r="F141" s="31">
        <v>17</v>
      </c>
      <c r="G141" s="31" t="s">
        <v>18</v>
      </c>
      <c r="H141" s="31">
        <f t="shared" si="12"/>
        <v>2</v>
      </c>
    </row>
    <row r="142" spans="1:8" ht="15.75" customHeight="1">
      <c r="A142" s="4" t="s">
        <v>200</v>
      </c>
      <c r="B142" s="31">
        <v>80</v>
      </c>
      <c r="C142" s="30">
        <f t="shared" si="10"/>
        <v>0.28512367239290043</v>
      </c>
      <c r="D142" s="31">
        <v>22</v>
      </c>
      <c r="E142" s="31">
        <f t="shared" si="11"/>
        <v>58</v>
      </c>
      <c r="F142" s="31">
        <v>62</v>
      </c>
      <c r="G142" s="31" t="s">
        <v>18</v>
      </c>
      <c r="H142" s="31">
        <f t="shared" si="12"/>
        <v>18</v>
      </c>
    </row>
    <row r="143" spans="1:8" ht="15.75" customHeight="1">
      <c r="A143" s="3" t="s">
        <v>108</v>
      </c>
      <c r="B143" s="31">
        <v>25</v>
      </c>
      <c r="C143" s="30">
        <f t="shared" si="10"/>
        <v>0.08910114762278139</v>
      </c>
      <c r="D143" s="31">
        <v>10</v>
      </c>
      <c r="E143" s="31">
        <f>(B143-D143)</f>
        <v>15</v>
      </c>
      <c r="F143" s="31">
        <v>25</v>
      </c>
      <c r="G143" s="31" t="s">
        <v>18</v>
      </c>
      <c r="H143" s="31" t="s">
        <v>18</v>
      </c>
    </row>
    <row r="144" spans="1:8" ht="15.75" customHeight="1">
      <c r="A144" s="4"/>
      <c r="B144" s="31"/>
      <c r="C144" s="30"/>
      <c r="D144" s="31"/>
      <c r="E144" s="31"/>
      <c r="F144" s="31"/>
      <c r="G144" s="31"/>
      <c r="H144" s="31"/>
    </row>
    <row r="145" spans="1:8" ht="15.75" customHeight="1">
      <c r="A145" s="4" t="s">
        <v>33</v>
      </c>
      <c r="B145" s="31">
        <f>SUM(B146:B148)</f>
        <v>152</v>
      </c>
      <c r="C145" s="30">
        <f>(+B145/+$B$10)*100</f>
        <v>0.5417349775465108</v>
      </c>
      <c r="D145" s="31">
        <f>SUM(D146:D148)</f>
        <v>39</v>
      </c>
      <c r="E145" s="31">
        <f>SUM(E146:E148)</f>
        <v>113</v>
      </c>
      <c r="F145" s="31">
        <f>SUM(F146:F148)</f>
        <v>101</v>
      </c>
      <c r="G145" s="31">
        <f>SUM(G146:G148)</f>
        <v>18</v>
      </c>
      <c r="H145" s="31">
        <f>SUM(H146:H148)</f>
        <v>33</v>
      </c>
    </row>
    <row r="146" spans="1:8" ht="15.75" customHeight="1">
      <c r="A146" s="3" t="s">
        <v>109</v>
      </c>
      <c r="B146" s="31">
        <v>37</v>
      </c>
      <c r="C146" s="30">
        <f>(+B146/+$B$10)*100</f>
        <v>0.13186969848171645</v>
      </c>
      <c r="D146" s="31">
        <v>15</v>
      </c>
      <c r="E146" s="31">
        <f>(B146-D146)</f>
        <v>22</v>
      </c>
      <c r="F146" s="31">
        <v>35</v>
      </c>
      <c r="G146" s="31" t="s">
        <v>18</v>
      </c>
      <c r="H146" s="31">
        <f>(B146-F146-G146)</f>
        <v>2</v>
      </c>
    </row>
    <row r="147" spans="1:8" ht="15.75" customHeight="1">
      <c r="A147" s="3" t="s">
        <v>239</v>
      </c>
      <c r="B147" s="31">
        <v>114</v>
      </c>
      <c r="C147" s="30">
        <f>(+B147/+$B$10)*100</f>
        <v>0.40630123315988315</v>
      </c>
      <c r="D147" s="31">
        <v>24</v>
      </c>
      <c r="E147" s="31">
        <f>(B147-D147)</f>
        <v>90</v>
      </c>
      <c r="F147" s="31">
        <v>65</v>
      </c>
      <c r="G147" s="31">
        <v>18</v>
      </c>
      <c r="H147" s="31">
        <f>(B147-F147-G147)</f>
        <v>31</v>
      </c>
    </row>
    <row r="148" spans="1:8" ht="15.75" customHeight="1">
      <c r="A148" s="3" t="s">
        <v>78</v>
      </c>
      <c r="B148" s="31">
        <v>1</v>
      </c>
      <c r="C148" s="30">
        <f>(+B148/+$B$10)*100</f>
        <v>0.0035640459049112554</v>
      </c>
      <c r="D148" s="31" t="s">
        <v>18</v>
      </c>
      <c r="E148" s="31">
        <f>(B148-D148)</f>
        <v>1</v>
      </c>
      <c r="F148" s="31">
        <v>1</v>
      </c>
      <c r="G148" s="31" t="s">
        <v>17</v>
      </c>
      <c r="H148" s="31" t="s">
        <v>18</v>
      </c>
    </row>
    <row r="149" spans="1:8" ht="15.75" customHeight="1">
      <c r="A149" s="3"/>
      <c r="B149" s="31"/>
      <c r="C149" s="30"/>
      <c r="D149" s="31"/>
      <c r="E149" s="31"/>
      <c r="F149" s="31"/>
      <c r="G149" s="31"/>
      <c r="H149" s="31"/>
    </row>
    <row r="150" spans="1:8" ht="15.75" customHeight="1">
      <c r="A150" s="4" t="s">
        <v>34</v>
      </c>
      <c r="B150" s="31">
        <f>SUM(B151:B152)</f>
        <v>86</v>
      </c>
      <c r="C150" s="30">
        <f>(+B150/+$B$10)*100</f>
        <v>0.30650794782236795</v>
      </c>
      <c r="D150" s="31">
        <f>SUM(D151:D152)</f>
        <v>63</v>
      </c>
      <c r="E150" s="31">
        <f>SUM(E151:E152)</f>
        <v>23</v>
      </c>
      <c r="F150" s="31">
        <f>SUM(F151:F152)</f>
        <v>86</v>
      </c>
      <c r="G150" s="31" t="s">
        <v>18</v>
      </c>
      <c r="H150" s="31" t="s">
        <v>18</v>
      </c>
    </row>
    <row r="151" spans="1:8" ht="15.75" customHeight="1">
      <c r="A151" s="3" t="s">
        <v>110</v>
      </c>
      <c r="B151" s="38">
        <v>56</v>
      </c>
      <c r="C151" s="46">
        <f>(+B151/+$B$10)*100</f>
        <v>0.1995865706750303</v>
      </c>
      <c r="D151" s="38">
        <v>43</v>
      </c>
      <c r="E151" s="31">
        <f>(B151-D151)</f>
        <v>13</v>
      </c>
      <c r="F151" s="38">
        <v>56</v>
      </c>
      <c r="G151" s="41" t="s">
        <v>18</v>
      </c>
      <c r="H151" s="31" t="s">
        <v>18</v>
      </c>
    </row>
    <row r="152" spans="1:8" ht="15.75" customHeight="1">
      <c r="A152" s="3" t="s">
        <v>111</v>
      </c>
      <c r="B152" s="38">
        <v>30</v>
      </c>
      <c r="C152" s="46">
        <f>(+B152/+$B$10)*100</f>
        <v>0.10692137714733765</v>
      </c>
      <c r="D152" s="38">
        <v>20</v>
      </c>
      <c r="E152" s="31">
        <f>(B152-D152)</f>
        <v>10</v>
      </c>
      <c r="F152" s="38">
        <v>30</v>
      </c>
      <c r="G152" s="41" t="s">
        <v>18</v>
      </c>
      <c r="H152" s="31" t="s">
        <v>18</v>
      </c>
    </row>
    <row r="153" spans="1:8" ht="15.75" customHeight="1">
      <c r="A153" s="4"/>
      <c r="B153" s="38"/>
      <c r="C153" s="30"/>
      <c r="D153" s="31"/>
      <c r="E153" s="31"/>
      <c r="F153" s="31"/>
      <c r="G153" s="31"/>
      <c r="H153" s="31"/>
    </row>
    <row r="154" spans="1:8" ht="15.75" customHeight="1">
      <c r="A154" s="4" t="s">
        <v>35</v>
      </c>
      <c r="B154" s="31">
        <f>B155+B156</f>
        <v>111</v>
      </c>
      <c r="C154" s="30">
        <f>(+B154/+$B$10)*100</f>
        <v>0.39560909544514933</v>
      </c>
      <c r="D154" s="31">
        <f>D155+D156</f>
        <v>74</v>
      </c>
      <c r="E154" s="31">
        <f>E155+E156</f>
        <v>37</v>
      </c>
      <c r="F154" s="31">
        <f>F155+F156</f>
        <v>35</v>
      </c>
      <c r="G154" s="31" t="s">
        <v>18</v>
      </c>
      <c r="H154" s="31">
        <f>H155+H156</f>
        <v>76</v>
      </c>
    </row>
    <row r="155" spans="1:8" ht="15.75" customHeight="1">
      <c r="A155" s="4" t="s">
        <v>112</v>
      </c>
      <c r="B155" s="31">
        <v>64</v>
      </c>
      <c r="C155" s="30">
        <f>(+B155/+$B$10)*100</f>
        <v>0.22809893791432034</v>
      </c>
      <c r="D155" s="31">
        <v>45</v>
      </c>
      <c r="E155" s="31">
        <f>(B155-D155)</f>
        <v>19</v>
      </c>
      <c r="F155" s="31">
        <v>33</v>
      </c>
      <c r="G155" s="31" t="s">
        <v>18</v>
      </c>
      <c r="H155" s="31">
        <f>+B155-F155-G155</f>
        <v>31</v>
      </c>
    </row>
    <row r="156" spans="1:8" ht="15.75" customHeight="1">
      <c r="A156" s="4" t="s">
        <v>113</v>
      </c>
      <c r="B156" s="31">
        <v>47</v>
      </c>
      <c r="C156" s="30">
        <f>(+B156/+$B$10)*100</f>
        <v>0.16751015753082898</v>
      </c>
      <c r="D156" s="31">
        <v>29</v>
      </c>
      <c r="E156" s="31">
        <f>(B156-D156)</f>
        <v>18</v>
      </c>
      <c r="F156" s="31">
        <v>2</v>
      </c>
      <c r="G156" s="31" t="s">
        <v>18</v>
      </c>
      <c r="H156" s="31">
        <f>+B156-F156-G156</f>
        <v>45</v>
      </c>
    </row>
    <row r="157" spans="1:8" ht="16.5" customHeight="1">
      <c r="A157" s="4"/>
      <c r="B157" s="20"/>
      <c r="C157" s="26"/>
      <c r="D157" s="20"/>
      <c r="E157" s="20"/>
      <c r="F157" s="20"/>
      <c r="G157" s="20"/>
      <c r="H157" s="20"/>
    </row>
    <row r="158" spans="1:8" ht="14.25" customHeight="1">
      <c r="A158" s="4"/>
      <c r="B158" s="20"/>
      <c r="C158" s="26"/>
      <c r="D158" s="20"/>
      <c r="E158" s="20"/>
      <c r="F158" s="20"/>
      <c r="G158" s="20"/>
      <c r="H158" s="20"/>
    </row>
    <row r="159" spans="1:8" ht="15.75">
      <c r="A159" s="107" t="s">
        <v>255</v>
      </c>
      <c r="B159" s="107"/>
      <c r="C159" s="107"/>
      <c r="D159" s="107"/>
      <c r="E159" s="107"/>
      <c r="F159" s="107"/>
      <c r="G159" s="107"/>
      <c r="H159" s="107"/>
    </row>
    <row r="160" spans="1:8" ht="15.75">
      <c r="A160" s="107" t="s">
        <v>247</v>
      </c>
      <c r="B160" s="107"/>
      <c r="C160" s="107"/>
      <c r="D160" s="107"/>
      <c r="E160" s="107"/>
      <c r="F160" s="107"/>
      <c r="G160" s="107"/>
      <c r="H160" s="107"/>
    </row>
    <row r="161" spans="1:8" ht="15.75">
      <c r="A161" s="107" t="s">
        <v>21</v>
      </c>
      <c r="B161" s="107"/>
      <c r="C161" s="107"/>
      <c r="D161" s="107"/>
      <c r="E161" s="107"/>
      <c r="F161" s="107"/>
      <c r="G161" s="107"/>
      <c r="H161" s="107"/>
    </row>
    <row r="162" spans="1:8" ht="15.75" customHeight="1" thickBot="1">
      <c r="A162" s="1"/>
      <c r="B162" s="1"/>
      <c r="C162" s="1"/>
      <c r="D162" s="1"/>
      <c r="E162" s="1"/>
      <c r="F162" s="82"/>
      <c r="G162" s="82"/>
      <c r="H162" s="82"/>
    </row>
    <row r="163" spans="1:8" ht="15.75" customHeight="1" thickTop="1">
      <c r="A163" s="84" t="s">
        <v>1</v>
      </c>
      <c r="B163" s="85"/>
      <c r="C163" s="84"/>
      <c r="D163" s="85"/>
      <c r="E163" s="84"/>
      <c r="F163" s="97"/>
      <c r="G163" s="94"/>
      <c r="H163" s="94"/>
    </row>
    <row r="164" spans="1:8" ht="15.75">
      <c r="A164" s="86" t="s">
        <v>1</v>
      </c>
      <c r="B164" s="87" t="s">
        <v>2</v>
      </c>
      <c r="C164" s="95"/>
      <c r="D164" s="87" t="s">
        <v>3</v>
      </c>
      <c r="E164" s="95"/>
      <c r="F164" s="87" t="s">
        <v>4</v>
      </c>
      <c r="G164" s="96"/>
      <c r="H164" s="96"/>
    </row>
    <row r="165" spans="1:8" ht="15.75">
      <c r="A165" s="90" t="s">
        <v>5</v>
      </c>
      <c r="B165" s="91"/>
      <c r="C165" s="92" t="s">
        <v>6</v>
      </c>
      <c r="D165" s="91"/>
      <c r="E165" s="91"/>
      <c r="F165" s="91"/>
      <c r="G165" s="91"/>
      <c r="H165" s="91"/>
    </row>
    <row r="166" spans="1:8" ht="15.75">
      <c r="A166" s="86" t="s">
        <v>1</v>
      </c>
      <c r="B166" s="93" t="s">
        <v>7</v>
      </c>
      <c r="C166" s="92" t="s">
        <v>8</v>
      </c>
      <c r="D166" s="93" t="s">
        <v>9</v>
      </c>
      <c r="E166" s="93" t="s">
        <v>10</v>
      </c>
      <c r="F166" s="93" t="s">
        <v>11</v>
      </c>
      <c r="G166" s="92" t="s">
        <v>12</v>
      </c>
      <c r="H166" s="93" t="s">
        <v>13</v>
      </c>
    </row>
    <row r="167" spans="1:8" ht="12.75" customHeight="1">
      <c r="A167" s="94"/>
      <c r="B167" s="91"/>
      <c r="C167" s="91"/>
      <c r="D167" s="91"/>
      <c r="E167" s="91"/>
      <c r="F167" s="91"/>
      <c r="G167" s="92" t="s">
        <v>14</v>
      </c>
      <c r="H167" s="91"/>
    </row>
    <row r="168" spans="1:8" ht="13.5" customHeight="1">
      <c r="A168" s="22"/>
      <c r="B168" s="21" t="s">
        <v>1</v>
      </c>
      <c r="C168" s="21" t="s">
        <v>1</v>
      </c>
      <c r="D168" s="21" t="s">
        <v>1</v>
      </c>
      <c r="E168" s="21" t="s">
        <v>1</v>
      </c>
      <c r="F168" s="21" t="s">
        <v>1</v>
      </c>
      <c r="G168" s="21"/>
      <c r="H168" s="21" t="s">
        <v>1</v>
      </c>
    </row>
    <row r="169" spans="1:8" ht="13.5" customHeight="1">
      <c r="A169" s="4" t="s">
        <v>36</v>
      </c>
      <c r="B169" s="31">
        <f>B170+B171+B172</f>
        <v>277</v>
      </c>
      <c r="C169" s="30">
        <f>(+B169/+$B$10)*100</f>
        <v>0.9872407156604177</v>
      </c>
      <c r="D169" s="31">
        <f>D170+D171+D172</f>
        <v>123</v>
      </c>
      <c r="E169" s="31">
        <f>E170+E171+E172</f>
        <v>154</v>
      </c>
      <c r="F169" s="31">
        <f>F170+F171+F172</f>
        <v>209</v>
      </c>
      <c r="G169" s="31">
        <f>G170+G171+G172</f>
        <v>33</v>
      </c>
      <c r="H169" s="31">
        <f>H170+H171+H172</f>
        <v>35</v>
      </c>
    </row>
    <row r="170" spans="1:8" ht="13.5" customHeight="1">
      <c r="A170" s="4" t="s">
        <v>171</v>
      </c>
      <c r="B170" s="31">
        <v>164</v>
      </c>
      <c r="C170" s="30">
        <f>(+B170/+$B$10)*100</f>
        <v>0.5845035284054458</v>
      </c>
      <c r="D170" s="31">
        <v>69</v>
      </c>
      <c r="E170" s="31">
        <f>(B170-D170)</f>
        <v>95</v>
      </c>
      <c r="F170" s="31">
        <v>129</v>
      </c>
      <c r="G170" s="31" t="s">
        <v>18</v>
      </c>
      <c r="H170" s="31">
        <f>(B170-F170-G170)</f>
        <v>35</v>
      </c>
    </row>
    <row r="171" spans="1:8" ht="12.75" customHeight="1">
      <c r="A171" s="4" t="s">
        <v>172</v>
      </c>
      <c r="B171" s="31">
        <v>78</v>
      </c>
      <c r="C171" s="30">
        <f>(+B171/+$B$10)*100</f>
        <v>0.2779955805830779</v>
      </c>
      <c r="D171" s="31">
        <v>38</v>
      </c>
      <c r="E171" s="31">
        <f>(B171-D171)</f>
        <v>40</v>
      </c>
      <c r="F171" s="31">
        <v>78</v>
      </c>
      <c r="G171" s="31" t="s">
        <v>18</v>
      </c>
      <c r="H171" s="31" t="s">
        <v>17</v>
      </c>
    </row>
    <row r="172" spans="1:8" ht="12.75" customHeight="1">
      <c r="A172" s="4" t="s">
        <v>173</v>
      </c>
      <c r="B172" s="31">
        <v>35</v>
      </c>
      <c r="C172" s="30">
        <f>(+B172/+$B$10)*100</f>
        <v>0.12474160667189393</v>
      </c>
      <c r="D172" s="31">
        <v>16</v>
      </c>
      <c r="E172" s="31">
        <f>(B172-D172)</f>
        <v>19</v>
      </c>
      <c r="F172" s="31">
        <v>2</v>
      </c>
      <c r="G172" s="31">
        <v>33</v>
      </c>
      <c r="H172" s="31" t="s">
        <v>18</v>
      </c>
    </row>
    <row r="173" spans="1:8" ht="12.75" customHeight="1">
      <c r="A173" s="4"/>
      <c r="B173" s="31"/>
      <c r="C173" s="30"/>
      <c r="D173" s="31"/>
      <c r="E173" s="31"/>
      <c r="F173" s="47"/>
      <c r="G173" s="31"/>
      <c r="H173" s="31"/>
    </row>
    <row r="174" spans="1:8" ht="15" customHeight="1">
      <c r="A174" s="65" t="s">
        <v>37</v>
      </c>
      <c r="B174" s="63">
        <f>B176+B179+B183+B186</f>
        <v>1477</v>
      </c>
      <c r="C174" s="64">
        <f>(+B174/+$B$10)*100</f>
        <v>5.264095801553924</v>
      </c>
      <c r="D174" s="63">
        <f>D176+D179+D183+D186</f>
        <v>563</v>
      </c>
      <c r="E174" s="63">
        <f>E176+E179+E183+E186</f>
        <v>914</v>
      </c>
      <c r="F174" s="63">
        <f>F176+F179+F183+F186</f>
        <v>897</v>
      </c>
      <c r="G174" s="63" t="s">
        <v>18</v>
      </c>
      <c r="H174" s="63">
        <f>H176+H179+H183+H186</f>
        <v>580</v>
      </c>
    </row>
    <row r="175" spans="1:8" ht="12.75" customHeight="1">
      <c r="A175" s="4"/>
      <c r="B175" s="31"/>
      <c r="C175" s="30"/>
      <c r="D175" s="31"/>
      <c r="E175" s="31"/>
      <c r="F175" s="31"/>
      <c r="G175" s="31"/>
      <c r="H175" s="31"/>
    </row>
    <row r="176" spans="1:8" ht="13.5" customHeight="1">
      <c r="A176" s="3" t="s">
        <v>38</v>
      </c>
      <c r="B176" s="31">
        <f>SUM(B177:B177)</f>
        <v>324</v>
      </c>
      <c r="C176" s="30">
        <f>(+B176/+$B$10)*100</f>
        <v>1.1547508731912468</v>
      </c>
      <c r="D176" s="31">
        <f>SUM(D177:D177)</f>
        <v>113</v>
      </c>
      <c r="E176" s="31">
        <f>SUM(E177:E177)</f>
        <v>211</v>
      </c>
      <c r="F176" s="31">
        <f>SUM(F177:F177)</f>
        <v>204</v>
      </c>
      <c r="G176" s="31" t="s">
        <v>18</v>
      </c>
      <c r="H176" s="31">
        <f>SUM(H177:H177)</f>
        <v>120</v>
      </c>
    </row>
    <row r="177" spans="1:8" ht="13.5" customHeight="1">
      <c r="A177" s="4" t="s">
        <v>114</v>
      </c>
      <c r="B177" s="31">
        <v>324</v>
      </c>
      <c r="C177" s="30">
        <f>(+B177/+$B$10)*100</f>
        <v>1.1547508731912468</v>
      </c>
      <c r="D177" s="31">
        <v>113</v>
      </c>
      <c r="E177" s="31">
        <f>(B177-D177)</f>
        <v>211</v>
      </c>
      <c r="F177" s="31">
        <v>204</v>
      </c>
      <c r="G177" s="31" t="s">
        <v>18</v>
      </c>
      <c r="H177" s="31">
        <f>(B177-F177-G177)</f>
        <v>120</v>
      </c>
    </row>
    <row r="178" spans="1:8" ht="12.75" customHeight="1">
      <c r="A178" s="4"/>
      <c r="B178" s="31"/>
      <c r="C178" s="30"/>
      <c r="D178" s="31"/>
      <c r="E178" s="31"/>
      <c r="F178" s="31"/>
      <c r="G178" s="31"/>
      <c r="H178" s="31"/>
    </row>
    <row r="179" spans="1:8" ht="13.5" customHeight="1">
      <c r="A179" s="4" t="s">
        <v>144</v>
      </c>
      <c r="B179" s="31">
        <f>B180+B181</f>
        <v>463</v>
      </c>
      <c r="C179" s="30">
        <f>(+B179/+$B$10)*100</f>
        <v>1.650153253973911</v>
      </c>
      <c r="D179" s="31">
        <f>D180+D181</f>
        <v>124</v>
      </c>
      <c r="E179" s="31">
        <f>E180+E181</f>
        <v>339</v>
      </c>
      <c r="F179" s="31">
        <f>F180+F181</f>
        <v>283</v>
      </c>
      <c r="G179" s="31" t="s">
        <v>18</v>
      </c>
      <c r="H179" s="31">
        <f>H180+H181</f>
        <v>180</v>
      </c>
    </row>
    <row r="180" spans="1:8" ht="13.5" customHeight="1">
      <c r="A180" s="4" t="s">
        <v>174</v>
      </c>
      <c r="B180" s="31">
        <v>233</v>
      </c>
      <c r="C180" s="30">
        <f>(+B180/+$B$10)*100</f>
        <v>0.8304226958443226</v>
      </c>
      <c r="D180" s="31">
        <v>70</v>
      </c>
      <c r="E180" s="31">
        <f>(B180-D180)</f>
        <v>163</v>
      </c>
      <c r="F180" s="31">
        <v>140</v>
      </c>
      <c r="G180" s="31" t="s">
        <v>18</v>
      </c>
      <c r="H180" s="31">
        <f>(B180-F180-G180)</f>
        <v>93</v>
      </c>
    </row>
    <row r="181" spans="1:8" ht="13.5" customHeight="1">
      <c r="A181" s="4" t="s">
        <v>175</v>
      </c>
      <c r="B181" s="31">
        <v>230</v>
      </c>
      <c r="C181" s="30">
        <f>(+B181/+$B$10)*100</f>
        <v>0.8197305581295886</v>
      </c>
      <c r="D181" s="31">
        <v>54</v>
      </c>
      <c r="E181" s="31">
        <f>(B181-D181)</f>
        <v>176</v>
      </c>
      <c r="F181" s="31">
        <v>143</v>
      </c>
      <c r="G181" s="31" t="s">
        <v>18</v>
      </c>
      <c r="H181" s="31">
        <f>(B181-F181-G181)</f>
        <v>87</v>
      </c>
    </row>
    <row r="182" spans="1:8" ht="12.75" customHeight="1">
      <c r="A182" s="4"/>
      <c r="B182" s="31"/>
      <c r="C182" s="30"/>
      <c r="D182" s="31"/>
      <c r="E182" s="31"/>
      <c r="F182" s="31"/>
      <c r="G182" s="31"/>
      <c r="H182" s="31"/>
    </row>
    <row r="183" spans="1:8" ht="13.5" customHeight="1">
      <c r="A183" s="4" t="s">
        <v>146</v>
      </c>
      <c r="B183" s="31">
        <f>B184</f>
        <v>290</v>
      </c>
      <c r="C183" s="30">
        <f>(+B183/+$B$10)*100</f>
        <v>1.033573312424264</v>
      </c>
      <c r="D183" s="31">
        <f>D184</f>
        <v>117</v>
      </c>
      <c r="E183" s="31">
        <f>E184</f>
        <v>173</v>
      </c>
      <c r="F183" s="31">
        <f>F184</f>
        <v>175</v>
      </c>
      <c r="G183" s="31" t="str">
        <f>G184</f>
        <v> -</v>
      </c>
      <c r="H183" s="31">
        <f>H184</f>
        <v>115</v>
      </c>
    </row>
    <row r="184" spans="1:8" ht="13.5" customHeight="1">
      <c r="A184" s="4" t="s">
        <v>145</v>
      </c>
      <c r="B184" s="31">
        <v>290</v>
      </c>
      <c r="C184" s="30">
        <f>(+B184/+$B$10)*100</f>
        <v>1.033573312424264</v>
      </c>
      <c r="D184" s="31">
        <v>117</v>
      </c>
      <c r="E184" s="31">
        <f>(B184-D184)</f>
        <v>173</v>
      </c>
      <c r="F184" s="31">
        <v>175</v>
      </c>
      <c r="G184" s="31" t="s">
        <v>17</v>
      </c>
      <c r="H184" s="31">
        <f>(B184-F184-G184)</f>
        <v>115</v>
      </c>
    </row>
    <row r="185" spans="1:8" ht="12.75" customHeight="1">
      <c r="A185" s="4"/>
      <c r="B185" s="31"/>
      <c r="C185" s="30"/>
      <c r="D185" s="31"/>
      <c r="E185" s="31"/>
      <c r="F185" s="31"/>
      <c r="G185" s="31"/>
      <c r="H185" s="31"/>
    </row>
    <row r="186" spans="1:8" ht="13.5" customHeight="1">
      <c r="A186" s="3" t="s">
        <v>160</v>
      </c>
      <c r="B186" s="60">
        <f>B187+B188</f>
        <v>400</v>
      </c>
      <c r="C186" s="39">
        <f>(+B186/+$B$10)*100</f>
        <v>1.4256183619645022</v>
      </c>
      <c r="D186" s="60">
        <f>D187+D188</f>
        <v>209</v>
      </c>
      <c r="E186" s="60">
        <f>E187+E188</f>
        <v>191</v>
      </c>
      <c r="F186" s="60">
        <f>F187+F188</f>
        <v>235</v>
      </c>
      <c r="G186" s="83" t="s">
        <v>18</v>
      </c>
      <c r="H186" s="66">
        <f>H187+H188</f>
        <v>165</v>
      </c>
    </row>
    <row r="187" spans="1:8" ht="13.5" customHeight="1">
      <c r="A187" s="4" t="s">
        <v>176</v>
      </c>
      <c r="B187" s="31">
        <v>399</v>
      </c>
      <c r="C187" s="30">
        <f>(+B187/+$B$10)*100</f>
        <v>1.4220543160595909</v>
      </c>
      <c r="D187" s="31">
        <v>209</v>
      </c>
      <c r="E187" s="31">
        <f>(B187-D187)</f>
        <v>190</v>
      </c>
      <c r="F187" s="31">
        <v>234</v>
      </c>
      <c r="G187" s="31" t="s">
        <v>18</v>
      </c>
      <c r="H187" s="31">
        <f>(B187-F187-G187)</f>
        <v>165</v>
      </c>
    </row>
    <row r="188" spans="1:8" ht="13.5" customHeight="1">
      <c r="A188" s="4" t="s">
        <v>251</v>
      </c>
      <c r="B188" s="31">
        <v>1</v>
      </c>
      <c r="C188" s="30">
        <f>(+B188/+$B$10)*100</f>
        <v>0.0035640459049112554</v>
      </c>
      <c r="D188" s="31" t="s">
        <v>18</v>
      </c>
      <c r="E188" s="31">
        <f>(B188-D188)</f>
        <v>1</v>
      </c>
      <c r="F188" s="31">
        <v>1</v>
      </c>
      <c r="G188" s="31" t="s">
        <v>18</v>
      </c>
      <c r="H188" s="31" t="s">
        <v>18</v>
      </c>
    </row>
    <row r="189" spans="1:8" ht="9.75" customHeight="1">
      <c r="A189" s="4"/>
      <c r="B189" s="31"/>
      <c r="C189" s="30"/>
      <c r="D189" s="31"/>
      <c r="E189" s="31"/>
      <c r="F189" s="31"/>
      <c r="G189" s="31"/>
      <c r="H189" s="31"/>
    </row>
    <row r="190" spans="1:8" ht="15" customHeight="1">
      <c r="A190" s="67" t="s">
        <v>77</v>
      </c>
      <c r="B190" s="63">
        <f>SUM(B192)</f>
        <v>1790</v>
      </c>
      <c r="C190" s="64">
        <f>(+B190/+$B$10)*100</f>
        <v>6.379642169791147</v>
      </c>
      <c r="D190" s="63">
        <f>SUM(D192)</f>
        <v>721</v>
      </c>
      <c r="E190" s="63">
        <f>SUM(E192)</f>
        <v>1069</v>
      </c>
      <c r="F190" s="63">
        <f>SUM(F192)</f>
        <v>960</v>
      </c>
      <c r="G190" s="63">
        <f>SUM(G192)</f>
        <v>5</v>
      </c>
      <c r="H190" s="63">
        <f>SUM(H192)</f>
        <v>825</v>
      </c>
    </row>
    <row r="191" spans="1:8" ht="12.75" customHeight="1">
      <c r="A191" s="3"/>
      <c r="B191" s="31"/>
      <c r="C191" s="30"/>
      <c r="D191" s="31"/>
      <c r="E191" s="31"/>
      <c r="F191" s="31"/>
      <c r="G191" s="31"/>
      <c r="H191" s="31"/>
    </row>
    <row r="192" spans="1:8" ht="12.75" customHeight="1">
      <c r="A192" s="4" t="s">
        <v>177</v>
      </c>
      <c r="B192" s="31">
        <f>SUM(B193:B194)</f>
        <v>1790</v>
      </c>
      <c r="C192" s="30">
        <f>(+B192/+$B$10)*100</f>
        <v>6.379642169791147</v>
      </c>
      <c r="D192" s="31">
        <f>SUM(D193:D194)</f>
        <v>721</v>
      </c>
      <c r="E192" s="31">
        <f>SUM(E193:E194)</f>
        <v>1069</v>
      </c>
      <c r="F192" s="31">
        <f>SUM(F193:F194)</f>
        <v>960</v>
      </c>
      <c r="G192" s="31">
        <f>SUM(G193:G194)</f>
        <v>5</v>
      </c>
      <c r="H192" s="31">
        <f>SUM(H193:H194)</f>
        <v>825</v>
      </c>
    </row>
    <row r="193" spans="1:8" ht="13.5" customHeight="1">
      <c r="A193" s="4" t="s">
        <v>178</v>
      </c>
      <c r="B193" s="31">
        <v>1755</v>
      </c>
      <c r="C193" s="30">
        <f>(+B193/+$B$10)*100</f>
        <v>6.254900563119254</v>
      </c>
      <c r="D193" s="31">
        <v>705</v>
      </c>
      <c r="E193" s="31">
        <f>(B193-D193)</f>
        <v>1050</v>
      </c>
      <c r="F193" s="31">
        <v>925</v>
      </c>
      <c r="G193" s="31">
        <v>5</v>
      </c>
      <c r="H193" s="31">
        <f>(B193-F193-G193)</f>
        <v>825</v>
      </c>
    </row>
    <row r="194" spans="1:8" ht="13.5" customHeight="1">
      <c r="A194" s="4" t="s">
        <v>179</v>
      </c>
      <c r="B194" s="31">
        <v>35</v>
      </c>
      <c r="C194" s="30">
        <f>(+B194/+$B$10)*100</f>
        <v>0.12474160667189393</v>
      </c>
      <c r="D194" s="31">
        <v>16</v>
      </c>
      <c r="E194" s="31">
        <f>(B194-D194)</f>
        <v>19</v>
      </c>
      <c r="F194" s="31">
        <v>35</v>
      </c>
      <c r="G194" s="31" t="s">
        <v>18</v>
      </c>
      <c r="H194" s="31" t="s">
        <v>18</v>
      </c>
    </row>
    <row r="195" spans="2:8" ht="9.75" customHeight="1">
      <c r="B195" s="33"/>
      <c r="C195" s="34"/>
      <c r="D195" s="33"/>
      <c r="E195" s="34"/>
      <c r="F195" s="33"/>
      <c r="G195" s="33"/>
      <c r="H195" s="34"/>
    </row>
    <row r="196" spans="1:8" ht="15" customHeight="1">
      <c r="A196" s="65" t="s">
        <v>39</v>
      </c>
      <c r="B196" s="63">
        <f>SUM(B198,B203)</f>
        <v>1121</v>
      </c>
      <c r="C196" s="64">
        <f>(+B196/+$B$10)*100</f>
        <v>3.9952954594055172</v>
      </c>
      <c r="D196" s="63">
        <f>SUM(D198,D203)</f>
        <v>424</v>
      </c>
      <c r="E196" s="63">
        <f>SUM(E198,E203)</f>
        <v>697</v>
      </c>
      <c r="F196" s="63">
        <f>SUM(F198,F203)</f>
        <v>601</v>
      </c>
      <c r="G196" s="63">
        <f>SUM(G198,G203)</f>
        <v>78</v>
      </c>
      <c r="H196" s="63">
        <f>SUM(H198,H203)</f>
        <v>442</v>
      </c>
    </row>
    <row r="197" spans="1:8" ht="9.75" customHeight="1">
      <c r="A197" s="4"/>
      <c r="B197" s="38"/>
      <c r="C197" s="30"/>
      <c r="D197" s="31"/>
      <c r="E197" s="38"/>
      <c r="F197" s="41"/>
      <c r="G197" s="38"/>
      <c r="H197" s="31"/>
    </row>
    <row r="198" spans="1:8" ht="13.5" customHeight="1">
      <c r="A198" s="7" t="s">
        <v>40</v>
      </c>
      <c r="B198" s="40">
        <f>SUM(B199:B201)</f>
        <v>183</v>
      </c>
      <c r="C198" s="39">
        <f>(+B198/+$B$10)*100</f>
        <v>0.6522204005987597</v>
      </c>
      <c r="D198" s="40">
        <f>SUM(D199:D201)</f>
        <v>78</v>
      </c>
      <c r="E198" s="40">
        <f>SUM(E199:E201)</f>
        <v>105</v>
      </c>
      <c r="F198" s="40">
        <f>SUM(F199:F201)</f>
        <v>87</v>
      </c>
      <c r="G198" s="40">
        <f>SUM(G199:G201)</f>
        <v>13</v>
      </c>
      <c r="H198" s="31">
        <f>SUM(H199:H201)</f>
        <v>83</v>
      </c>
    </row>
    <row r="199" spans="1:8" ht="13.5" customHeight="1">
      <c r="A199" s="7" t="s">
        <v>232</v>
      </c>
      <c r="B199" s="40">
        <v>156</v>
      </c>
      <c r="C199" s="39">
        <f>(+B199/+$B$10)*100</f>
        <v>0.5559911611661558</v>
      </c>
      <c r="D199" s="40">
        <v>66</v>
      </c>
      <c r="E199" s="38">
        <f>(B199-D199)</f>
        <v>90</v>
      </c>
      <c r="F199" s="40">
        <v>86</v>
      </c>
      <c r="G199" s="40">
        <v>6</v>
      </c>
      <c r="H199" s="31">
        <f>(B199-F199-G199)</f>
        <v>64</v>
      </c>
    </row>
    <row r="200" spans="1:8" ht="12.75" customHeight="1">
      <c r="A200" s="7" t="s">
        <v>233</v>
      </c>
      <c r="B200" s="40">
        <v>8</v>
      </c>
      <c r="C200" s="39">
        <f>(+B200/+$B$10)*100</f>
        <v>0.028512367239290043</v>
      </c>
      <c r="D200" s="40">
        <v>3</v>
      </c>
      <c r="E200" s="38">
        <f>(B200-D200)</f>
        <v>5</v>
      </c>
      <c r="F200" s="40">
        <v>1</v>
      </c>
      <c r="G200" s="40">
        <v>7</v>
      </c>
      <c r="H200" s="31" t="s">
        <v>18</v>
      </c>
    </row>
    <row r="201" spans="1:8" ht="13.5" customHeight="1">
      <c r="A201" s="7" t="s">
        <v>234</v>
      </c>
      <c r="B201" s="40">
        <v>19</v>
      </c>
      <c r="C201" s="39">
        <f>(+B201/+$B$10)*100</f>
        <v>0.06771687219331385</v>
      </c>
      <c r="D201" s="40">
        <v>9</v>
      </c>
      <c r="E201" s="38">
        <f>(B201-D201)</f>
        <v>10</v>
      </c>
      <c r="F201" s="40" t="s">
        <v>18</v>
      </c>
      <c r="G201" s="40" t="s">
        <v>18</v>
      </c>
      <c r="H201" s="31">
        <f>(B201-F201-G201)</f>
        <v>19</v>
      </c>
    </row>
    <row r="202" spans="1:8" ht="12.75" customHeight="1">
      <c r="A202" s="7"/>
      <c r="B202" s="40"/>
      <c r="C202" s="39"/>
      <c r="D202" s="40"/>
      <c r="E202" s="40"/>
      <c r="F202" s="40"/>
      <c r="G202" s="40"/>
      <c r="H202" s="31"/>
    </row>
    <row r="203" spans="1:8" ht="12.75" customHeight="1">
      <c r="A203" s="7" t="s">
        <v>80</v>
      </c>
      <c r="B203" s="40">
        <f>+B204+B205</f>
        <v>938</v>
      </c>
      <c r="C203" s="39">
        <f>(+B203/+$B$10)*100</f>
        <v>3.3430750588067575</v>
      </c>
      <c r="D203" s="40">
        <f>+D204+D205</f>
        <v>346</v>
      </c>
      <c r="E203" s="40">
        <f>+E204+E205</f>
        <v>592</v>
      </c>
      <c r="F203" s="40">
        <f>+F204+F205</f>
        <v>514</v>
      </c>
      <c r="G203" s="40">
        <f>+G204+G205</f>
        <v>65</v>
      </c>
      <c r="H203" s="31">
        <f>+H204+H205</f>
        <v>359</v>
      </c>
    </row>
    <row r="204" spans="1:8" ht="13.5" customHeight="1">
      <c r="A204" s="7" t="s">
        <v>235</v>
      </c>
      <c r="B204" s="40">
        <v>906</v>
      </c>
      <c r="C204" s="39">
        <f>(+B204/+$B$10)*100</f>
        <v>3.2290255898495976</v>
      </c>
      <c r="D204" s="40">
        <v>325</v>
      </c>
      <c r="E204" s="38">
        <f>(B204-D204)</f>
        <v>581</v>
      </c>
      <c r="F204" s="40">
        <v>512</v>
      </c>
      <c r="G204" s="40">
        <v>65</v>
      </c>
      <c r="H204" s="31">
        <f>(B204-F204-G204)</f>
        <v>329</v>
      </c>
    </row>
    <row r="205" spans="1:8" ht="13.5" customHeight="1">
      <c r="A205" s="7" t="s">
        <v>240</v>
      </c>
      <c r="B205" s="40">
        <v>32</v>
      </c>
      <c r="C205" s="39">
        <f>(+B205/+$B$10)*100</f>
        <v>0.11404946895716017</v>
      </c>
      <c r="D205" s="40">
        <v>21</v>
      </c>
      <c r="E205" s="38">
        <f>(B205-D205)</f>
        <v>11</v>
      </c>
      <c r="F205" s="40">
        <v>2</v>
      </c>
      <c r="G205" s="40" t="s">
        <v>18</v>
      </c>
      <c r="H205" s="31">
        <f>(B205-F205-G205)</f>
        <v>30</v>
      </c>
    </row>
    <row r="206" spans="1:8" ht="12.75" customHeight="1">
      <c r="A206" s="24"/>
      <c r="B206" s="36"/>
      <c r="C206" s="36"/>
      <c r="D206" s="36"/>
      <c r="E206" s="36"/>
      <c r="F206" s="36"/>
      <c r="G206" s="36"/>
      <c r="H206" s="37"/>
    </row>
    <row r="207" spans="1:8" ht="15" customHeight="1">
      <c r="A207" s="65" t="s">
        <v>41</v>
      </c>
      <c r="B207" s="63">
        <f>SUM(B209)</f>
        <v>640</v>
      </c>
      <c r="C207" s="64">
        <f aca="true" t="shared" si="13" ref="C207:C216">(+B207/+$B$10)*100</f>
        <v>2.2809893791432034</v>
      </c>
      <c r="D207" s="63">
        <f>SUM(D209)</f>
        <v>88</v>
      </c>
      <c r="E207" s="63">
        <f>SUM(E209)</f>
        <v>552</v>
      </c>
      <c r="F207" s="63">
        <f>SUM(F209)</f>
        <v>638</v>
      </c>
      <c r="G207" s="63">
        <f>SUM(G209)</f>
        <v>1</v>
      </c>
      <c r="H207" s="63">
        <f>SUM(H209)</f>
        <v>1</v>
      </c>
    </row>
    <row r="208" spans="1:8" ht="12.75" customHeight="1">
      <c r="A208" s="4"/>
      <c r="B208" s="31"/>
      <c r="C208" s="30"/>
      <c r="D208" s="31"/>
      <c r="E208" s="31"/>
      <c r="F208" s="31"/>
      <c r="G208" s="31"/>
      <c r="H208" s="31"/>
    </row>
    <row r="209" spans="1:8" ht="13.5" customHeight="1">
      <c r="A209" s="4" t="s">
        <v>236</v>
      </c>
      <c r="B209" s="31">
        <f>B210</f>
        <v>640</v>
      </c>
      <c r="C209" s="30">
        <f t="shared" si="13"/>
        <v>2.2809893791432034</v>
      </c>
      <c r="D209" s="31">
        <f>D210</f>
        <v>88</v>
      </c>
      <c r="E209" s="31">
        <f>E210</f>
        <v>552</v>
      </c>
      <c r="F209" s="31">
        <f>F210</f>
        <v>638</v>
      </c>
      <c r="G209" s="31">
        <f>G210</f>
        <v>1</v>
      </c>
      <c r="H209" s="31">
        <f>H210</f>
        <v>1</v>
      </c>
    </row>
    <row r="210" spans="1:8" ht="13.5" customHeight="1">
      <c r="A210" s="4" t="s">
        <v>165</v>
      </c>
      <c r="B210" s="31">
        <v>640</v>
      </c>
      <c r="C210" s="30">
        <f t="shared" si="13"/>
        <v>2.2809893791432034</v>
      </c>
      <c r="D210" s="31">
        <v>88</v>
      </c>
      <c r="E210" s="31">
        <f>(B210-D210)</f>
        <v>552</v>
      </c>
      <c r="F210" s="31">
        <v>638</v>
      </c>
      <c r="G210" s="31">
        <v>1</v>
      </c>
      <c r="H210" s="31">
        <f>(B210-F210-G210)</f>
        <v>1</v>
      </c>
    </row>
    <row r="211" spans="1:8" ht="12.75" customHeight="1">
      <c r="A211" s="4"/>
      <c r="B211" s="31"/>
      <c r="C211" s="30"/>
      <c r="D211" s="31"/>
      <c r="E211" s="31"/>
      <c r="F211" s="31"/>
      <c r="G211" s="31"/>
      <c r="H211" s="31"/>
    </row>
    <row r="212" spans="1:8" ht="15" customHeight="1">
      <c r="A212" s="65" t="s">
        <v>79</v>
      </c>
      <c r="B212" s="63">
        <f>+B214</f>
        <v>709</v>
      </c>
      <c r="C212" s="64">
        <f>(+B212/+$B$10)*100</f>
        <v>2.5269085465820798</v>
      </c>
      <c r="D212" s="63">
        <f>+D214</f>
        <v>199</v>
      </c>
      <c r="E212" s="63">
        <f>+E214</f>
        <v>510</v>
      </c>
      <c r="F212" s="63">
        <f>+F214</f>
        <v>709</v>
      </c>
      <c r="G212" s="63" t="s">
        <v>18</v>
      </c>
      <c r="H212" s="63" t="s">
        <v>18</v>
      </c>
    </row>
    <row r="213" spans="1:8" ht="12.75" customHeight="1">
      <c r="A213" s="4"/>
      <c r="B213" s="31"/>
      <c r="C213" s="30"/>
      <c r="D213" s="31"/>
      <c r="E213" s="31"/>
      <c r="F213" s="31"/>
      <c r="G213" s="31"/>
      <c r="H213" s="31"/>
    </row>
    <row r="214" spans="1:8" ht="13.5" customHeight="1">
      <c r="A214" s="4" t="s">
        <v>201</v>
      </c>
      <c r="B214" s="31">
        <f>B215+B216</f>
        <v>709</v>
      </c>
      <c r="C214" s="30">
        <f t="shared" si="13"/>
        <v>2.5269085465820798</v>
      </c>
      <c r="D214" s="31">
        <f>D215+D216</f>
        <v>199</v>
      </c>
      <c r="E214" s="31">
        <f>E215+E216</f>
        <v>510</v>
      </c>
      <c r="F214" s="31">
        <f>F215+F216</f>
        <v>709</v>
      </c>
      <c r="G214" s="31" t="s">
        <v>18</v>
      </c>
      <c r="H214" s="31" t="s">
        <v>18</v>
      </c>
    </row>
    <row r="215" spans="1:8" ht="13.5" customHeight="1">
      <c r="A215" s="4" t="s">
        <v>180</v>
      </c>
      <c r="B215" s="31">
        <v>625</v>
      </c>
      <c r="C215" s="30">
        <f t="shared" si="13"/>
        <v>2.227528690569535</v>
      </c>
      <c r="D215" s="31">
        <v>172</v>
      </c>
      <c r="E215" s="31">
        <f>(B215-D215)</f>
        <v>453</v>
      </c>
      <c r="F215" s="31">
        <v>625</v>
      </c>
      <c r="G215" s="31" t="s">
        <v>18</v>
      </c>
      <c r="H215" s="31" t="s">
        <v>18</v>
      </c>
    </row>
    <row r="216" spans="1:8" ht="13.5" customHeight="1">
      <c r="A216" s="4" t="s">
        <v>181</v>
      </c>
      <c r="B216" s="31">
        <v>84</v>
      </c>
      <c r="C216" s="30">
        <f t="shared" si="13"/>
        <v>0.29937985601254546</v>
      </c>
      <c r="D216" s="31">
        <v>27</v>
      </c>
      <c r="E216" s="31">
        <f>(B216-D216)</f>
        <v>57</v>
      </c>
      <c r="F216" s="31">
        <v>84</v>
      </c>
      <c r="G216" s="31" t="s">
        <v>18</v>
      </c>
      <c r="H216" s="31" t="s">
        <v>17</v>
      </c>
    </row>
    <row r="217" spans="1:8" ht="12.75" customHeight="1">
      <c r="A217" s="3"/>
      <c r="B217" s="30"/>
      <c r="C217" s="30"/>
      <c r="D217" s="30"/>
      <c r="E217" s="30"/>
      <c r="F217" s="30"/>
      <c r="G217" s="30"/>
      <c r="H217" s="30"/>
    </row>
    <row r="218" spans="1:8" ht="15" customHeight="1">
      <c r="A218" s="65" t="s">
        <v>42</v>
      </c>
      <c r="B218" s="63">
        <f>+B220+B223+B228+B231+B234+B238+B241+B258+B263+B266</f>
        <v>2340</v>
      </c>
      <c r="C218" s="64">
        <f>(+B218/+$B$10)*100</f>
        <v>8.339867417492338</v>
      </c>
      <c r="D218" s="63">
        <f>+D220+D223+D228+D231+D234+D238+D241+D258+D263+D266</f>
        <v>930</v>
      </c>
      <c r="E218" s="63">
        <f>+E220+E223+E228+E231+E234+E238+E241+E258+E263+E266</f>
        <v>1410</v>
      </c>
      <c r="F218" s="63">
        <f>+F220+F223+F228+F231+F234+F238+F241+F258+F263+F266</f>
        <v>1429</v>
      </c>
      <c r="G218" s="63">
        <f>+G220+G223+G228+G231+G234+G238+G241+G258+G263+G266</f>
        <v>17</v>
      </c>
      <c r="H218" s="63">
        <f>+H220+H223+H228+H231+H234+H238+H241+H258+H263+H266</f>
        <v>894</v>
      </c>
    </row>
    <row r="219" spans="1:8" ht="13.5" customHeight="1">
      <c r="A219" s="4"/>
      <c r="B219" s="31"/>
      <c r="C219" s="30"/>
      <c r="D219" s="31"/>
      <c r="E219" s="31"/>
      <c r="F219" s="31"/>
      <c r="G219" s="31"/>
      <c r="H219" s="31"/>
    </row>
    <row r="220" spans="1:8" ht="13.5" customHeight="1">
      <c r="A220" s="4" t="s">
        <v>73</v>
      </c>
      <c r="B220" s="31">
        <f>SUM(B221:B221)</f>
        <v>103</v>
      </c>
      <c r="C220" s="30">
        <f>(+B220/+$B$10)*100</f>
        <v>0.3670967282058593</v>
      </c>
      <c r="D220" s="31">
        <f>SUM(D221:D221)</f>
        <v>26</v>
      </c>
      <c r="E220" s="31">
        <f>SUM(E221:E221)</f>
        <v>77</v>
      </c>
      <c r="F220" s="31">
        <f>SUM(F221:F221)</f>
        <v>38</v>
      </c>
      <c r="G220" s="31" t="s">
        <v>18</v>
      </c>
      <c r="H220" s="31">
        <f>SUM(H221:H221)</f>
        <v>65</v>
      </c>
    </row>
    <row r="221" spans="1:8" ht="13.5" customHeight="1">
      <c r="A221" s="4" t="s">
        <v>115</v>
      </c>
      <c r="B221" s="31">
        <v>103</v>
      </c>
      <c r="C221" s="30">
        <f>(+B221/+$B$10)*100</f>
        <v>0.3670967282058593</v>
      </c>
      <c r="D221" s="31">
        <v>26</v>
      </c>
      <c r="E221" s="31">
        <f>(B221-D221)</f>
        <v>77</v>
      </c>
      <c r="F221" s="31">
        <v>38</v>
      </c>
      <c r="G221" s="31" t="s">
        <v>18</v>
      </c>
      <c r="H221" s="31">
        <f>(B221-F221-G221)</f>
        <v>65</v>
      </c>
    </row>
    <row r="222" spans="1:8" ht="13.5" customHeight="1">
      <c r="A222" s="4"/>
      <c r="B222" s="31"/>
      <c r="C222" s="30"/>
      <c r="D222" s="31"/>
      <c r="E222" s="31"/>
      <c r="F222" s="31"/>
      <c r="G222" s="31"/>
      <c r="H222" s="31"/>
    </row>
    <row r="223" spans="1:8" ht="13.5" customHeight="1">
      <c r="A223" s="3" t="s">
        <v>0</v>
      </c>
      <c r="B223" s="31">
        <f>B225+B226+B224</f>
        <v>49</v>
      </c>
      <c r="C223" s="30">
        <f aca="true" t="shared" si="14" ref="C223:C239">(+B223/+$B$10)*100</f>
        <v>0.17463824934065153</v>
      </c>
      <c r="D223" s="31">
        <f>D225+D226</f>
        <v>10</v>
      </c>
      <c r="E223" s="31">
        <f>E225+E226+E224</f>
        <v>39</v>
      </c>
      <c r="F223" s="31">
        <f>F225+F226+F224</f>
        <v>6</v>
      </c>
      <c r="G223" s="31" t="s">
        <v>18</v>
      </c>
      <c r="H223" s="31">
        <f>H225+H226</f>
        <v>43</v>
      </c>
    </row>
    <row r="224" spans="1:8" ht="13.5" customHeight="1">
      <c r="A224" s="3" t="s">
        <v>262</v>
      </c>
      <c r="B224" s="31">
        <v>1</v>
      </c>
      <c r="C224" s="30">
        <f>(+B224/+$B$10)*100</f>
        <v>0.0035640459049112554</v>
      </c>
      <c r="D224" s="31" t="s">
        <v>18</v>
      </c>
      <c r="E224" s="31">
        <f>(B224-D224)</f>
        <v>1</v>
      </c>
      <c r="F224" s="31">
        <v>1</v>
      </c>
      <c r="G224" s="31" t="s">
        <v>18</v>
      </c>
      <c r="H224" s="31" t="s">
        <v>18</v>
      </c>
    </row>
    <row r="225" spans="1:8" ht="13.5" customHeight="1">
      <c r="A225" s="3" t="s">
        <v>202</v>
      </c>
      <c r="B225" s="31">
        <v>39</v>
      </c>
      <c r="C225" s="30">
        <f>(+B225/+$B$10)*100</f>
        <v>0.13899779029153894</v>
      </c>
      <c r="D225" s="31">
        <v>9</v>
      </c>
      <c r="E225" s="31">
        <f>(B225-D225)</f>
        <v>30</v>
      </c>
      <c r="F225" s="31">
        <v>5</v>
      </c>
      <c r="G225" s="31" t="s">
        <v>17</v>
      </c>
      <c r="H225" s="31">
        <f>(B225-F225-G225)</f>
        <v>34</v>
      </c>
    </row>
    <row r="226" spans="1:8" ht="13.5" customHeight="1">
      <c r="A226" s="3" t="s">
        <v>203</v>
      </c>
      <c r="B226" s="31">
        <v>9</v>
      </c>
      <c r="C226" s="30">
        <f t="shared" si="14"/>
        <v>0.032076413144201295</v>
      </c>
      <c r="D226" s="31">
        <v>1</v>
      </c>
      <c r="E226" s="31">
        <f>(B226-D226)</f>
        <v>8</v>
      </c>
      <c r="F226" s="31" t="s">
        <v>18</v>
      </c>
      <c r="G226" s="31" t="s">
        <v>17</v>
      </c>
      <c r="H226" s="31">
        <f>(B226-F226-G226)</f>
        <v>9</v>
      </c>
    </row>
    <row r="227" spans="1:8" ht="13.5" customHeight="1">
      <c r="A227" s="3"/>
      <c r="B227" s="31"/>
      <c r="C227" s="30"/>
      <c r="D227" s="31"/>
      <c r="E227" s="31"/>
      <c r="F227" s="31"/>
      <c r="G227" s="31"/>
      <c r="H227" s="31"/>
    </row>
    <row r="228" spans="1:8" ht="13.5" customHeight="1">
      <c r="A228" s="4" t="s">
        <v>204</v>
      </c>
      <c r="B228" s="31">
        <f>B229</f>
        <v>293</v>
      </c>
      <c r="C228" s="30">
        <f t="shared" si="14"/>
        <v>1.0442654501389976</v>
      </c>
      <c r="D228" s="31">
        <f>D229</f>
        <v>231</v>
      </c>
      <c r="E228" s="31">
        <f>E229</f>
        <v>62</v>
      </c>
      <c r="F228" s="31">
        <f>F229</f>
        <v>289</v>
      </c>
      <c r="G228" s="31" t="str">
        <f>G229</f>
        <v>-</v>
      </c>
      <c r="H228" s="31">
        <f>H229</f>
        <v>4</v>
      </c>
    </row>
    <row r="229" spans="1:8" ht="13.5" customHeight="1">
      <c r="A229" s="4" t="s">
        <v>205</v>
      </c>
      <c r="B229" s="31">
        <v>293</v>
      </c>
      <c r="C229" s="30">
        <f t="shared" si="14"/>
        <v>1.0442654501389976</v>
      </c>
      <c r="D229" s="31">
        <v>231</v>
      </c>
      <c r="E229" s="31">
        <f>(B229-D229)</f>
        <v>62</v>
      </c>
      <c r="F229" s="31">
        <v>289</v>
      </c>
      <c r="G229" s="31" t="s">
        <v>18</v>
      </c>
      <c r="H229" s="31">
        <f>(B229-F229-G229)</f>
        <v>4</v>
      </c>
    </row>
    <row r="230" spans="1:8" ht="13.5" customHeight="1">
      <c r="A230" s="4"/>
      <c r="B230" s="31"/>
      <c r="C230" s="30"/>
      <c r="D230" s="31"/>
      <c r="E230" s="31"/>
      <c r="F230" s="31"/>
      <c r="G230" s="31"/>
      <c r="H230" s="31"/>
    </row>
    <row r="231" spans="1:8" ht="13.5" customHeight="1">
      <c r="A231" s="4" t="s">
        <v>206</v>
      </c>
      <c r="B231" s="31">
        <f>B232</f>
        <v>167</v>
      </c>
      <c r="C231" s="30">
        <f t="shared" si="14"/>
        <v>0.5951956661201796</v>
      </c>
      <c r="D231" s="31">
        <f>D232</f>
        <v>40</v>
      </c>
      <c r="E231" s="31">
        <f>E232</f>
        <v>127</v>
      </c>
      <c r="F231" s="31">
        <f>F232</f>
        <v>87</v>
      </c>
      <c r="G231" s="31" t="str">
        <f>G232</f>
        <v>-</v>
      </c>
      <c r="H231" s="31">
        <f>H232</f>
        <v>80</v>
      </c>
    </row>
    <row r="232" spans="1:8" ht="13.5" customHeight="1">
      <c r="A232" s="4" t="s">
        <v>207</v>
      </c>
      <c r="B232" s="31">
        <v>167</v>
      </c>
      <c r="C232" s="30">
        <f t="shared" si="14"/>
        <v>0.5951956661201796</v>
      </c>
      <c r="D232" s="31">
        <v>40</v>
      </c>
      <c r="E232" s="31">
        <f>(B232-D232)</f>
        <v>127</v>
      </c>
      <c r="F232" s="31">
        <v>87</v>
      </c>
      <c r="G232" s="31" t="s">
        <v>18</v>
      </c>
      <c r="H232" s="31">
        <f>(B232-F232-G232)</f>
        <v>80</v>
      </c>
    </row>
    <row r="233" spans="1:8" ht="13.5" customHeight="1">
      <c r="A233" s="4"/>
      <c r="B233" s="31"/>
      <c r="C233" s="30"/>
      <c r="D233" s="31"/>
      <c r="E233" s="31"/>
      <c r="F233" s="31"/>
      <c r="G233" s="31"/>
      <c r="H233" s="31"/>
    </row>
    <row r="234" spans="1:8" ht="13.5" customHeight="1">
      <c r="A234" s="10" t="s">
        <v>43</v>
      </c>
      <c r="B234" s="31">
        <f>+B235+B236</f>
        <v>68</v>
      </c>
      <c r="C234" s="30">
        <f t="shared" si="14"/>
        <v>0.24235512153396535</v>
      </c>
      <c r="D234" s="31">
        <f>+D235+D236</f>
        <v>45</v>
      </c>
      <c r="E234" s="31">
        <f>+E235+E236</f>
        <v>23</v>
      </c>
      <c r="F234" s="31">
        <f>+F235+F236</f>
        <v>5</v>
      </c>
      <c r="G234" s="31" t="s">
        <v>18</v>
      </c>
      <c r="H234" s="31">
        <f>+H235+H236</f>
        <v>63</v>
      </c>
    </row>
    <row r="235" spans="1:8" ht="13.5" customHeight="1">
      <c r="A235" s="4" t="s">
        <v>116</v>
      </c>
      <c r="B235" s="31">
        <v>44</v>
      </c>
      <c r="C235" s="30">
        <f t="shared" si="14"/>
        <v>0.15681801981609522</v>
      </c>
      <c r="D235" s="31">
        <v>32</v>
      </c>
      <c r="E235" s="31">
        <f>(B235-D235)</f>
        <v>12</v>
      </c>
      <c r="F235" s="31">
        <v>2</v>
      </c>
      <c r="G235" s="31" t="s">
        <v>18</v>
      </c>
      <c r="H235" s="31">
        <f>(B235-F235-G235)</f>
        <v>42</v>
      </c>
    </row>
    <row r="236" spans="1:8" ht="13.5" customHeight="1">
      <c r="A236" s="4" t="s">
        <v>117</v>
      </c>
      <c r="B236" s="31">
        <v>24</v>
      </c>
      <c r="C236" s="30">
        <f t="shared" si="14"/>
        <v>0.08553710171787013</v>
      </c>
      <c r="D236" s="31">
        <v>13</v>
      </c>
      <c r="E236" s="31">
        <f>(B236-D236)</f>
        <v>11</v>
      </c>
      <c r="F236" s="31">
        <v>3</v>
      </c>
      <c r="G236" s="31" t="s">
        <v>18</v>
      </c>
      <c r="H236" s="31">
        <f>(B236-F236-G236)</f>
        <v>21</v>
      </c>
    </row>
    <row r="237" spans="1:8" ht="9.75" customHeight="1">
      <c r="A237" s="4"/>
      <c r="B237" s="31"/>
      <c r="C237" s="30"/>
      <c r="D237" s="31"/>
      <c r="E237" s="31"/>
      <c r="F237" s="31"/>
      <c r="G237" s="31"/>
      <c r="H237" s="31"/>
    </row>
    <row r="238" spans="1:8" ht="13.5" customHeight="1">
      <c r="A238" s="4" t="s">
        <v>44</v>
      </c>
      <c r="B238" s="31">
        <f>+B239</f>
        <v>46</v>
      </c>
      <c r="C238" s="30">
        <f t="shared" si="14"/>
        <v>0.16394611162591774</v>
      </c>
      <c r="D238" s="31">
        <f>+D239</f>
        <v>20</v>
      </c>
      <c r="E238" s="31">
        <f>+E239</f>
        <v>26</v>
      </c>
      <c r="F238" s="31">
        <f>+F239</f>
        <v>3</v>
      </c>
      <c r="G238" s="31">
        <f>+G239</f>
        <v>1</v>
      </c>
      <c r="H238" s="31">
        <f>+H239</f>
        <v>42</v>
      </c>
    </row>
    <row r="239" spans="1:8" ht="13.5" customHeight="1">
      <c r="A239" s="4" t="s">
        <v>118</v>
      </c>
      <c r="B239" s="31">
        <v>46</v>
      </c>
      <c r="C239" s="30">
        <f t="shared" si="14"/>
        <v>0.16394611162591774</v>
      </c>
      <c r="D239" s="31">
        <v>20</v>
      </c>
      <c r="E239" s="31">
        <f>(B239-D239)</f>
        <v>26</v>
      </c>
      <c r="F239" s="31">
        <v>3</v>
      </c>
      <c r="G239" s="31">
        <v>1</v>
      </c>
      <c r="H239" s="31">
        <f>(B239-F239-G239)</f>
        <v>42</v>
      </c>
    </row>
    <row r="240" spans="1:8" ht="9.75" customHeight="1">
      <c r="A240" s="4"/>
      <c r="B240" s="31"/>
      <c r="C240" s="30"/>
      <c r="D240" s="31"/>
      <c r="E240" s="31"/>
      <c r="F240" s="31"/>
      <c r="G240" s="31"/>
      <c r="H240" s="31"/>
    </row>
    <row r="241" spans="1:8" ht="15" customHeight="1">
      <c r="A241" s="4" t="s">
        <v>45</v>
      </c>
      <c r="B241" s="31">
        <f>SUM(B242:B246)</f>
        <v>758</v>
      </c>
      <c r="C241" s="30">
        <f aca="true" t="shared" si="15" ref="C241:C246">(+B241/+$B$10)*100</f>
        <v>2.7015467959227313</v>
      </c>
      <c r="D241" s="31">
        <f>SUM(D242:D246)</f>
        <v>255</v>
      </c>
      <c r="E241" s="31">
        <f>SUM(E242:E246)</f>
        <v>503</v>
      </c>
      <c r="F241" s="31">
        <f>SUM(F242:F246)</f>
        <v>478</v>
      </c>
      <c r="G241" s="31">
        <f>SUM(G242:G246)</f>
        <v>9</v>
      </c>
      <c r="H241" s="31">
        <f>SUM(H242:H246)</f>
        <v>271</v>
      </c>
    </row>
    <row r="242" spans="1:8" ht="13.5" customHeight="1">
      <c r="A242" s="4" t="s">
        <v>248</v>
      </c>
      <c r="B242" s="31">
        <v>1</v>
      </c>
      <c r="C242" s="30">
        <f t="shared" si="15"/>
        <v>0.0035640459049112554</v>
      </c>
      <c r="D242" s="31">
        <v>1</v>
      </c>
      <c r="E242" s="31" t="s">
        <v>18</v>
      </c>
      <c r="F242" s="31">
        <v>1</v>
      </c>
      <c r="G242" s="31" t="s">
        <v>17</v>
      </c>
      <c r="H242" s="31" t="s">
        <v>18</v>
      </c>
    </row>
    <row r="243" spans="1:8" ht="13.5" customHeight="1">
      <c r="A243" s="4" t="s">
        <v>119</v>
      </c>
      <c r="B243" s="31">
        <v>20</v>
      </c>
      <c r="C243" s="30">
        <f t="shared" si="15"/>
        <v>0.07128091809822511</v>
      </c>
      <c r="D243" s="31">
        <v>17</v>
      </c>
      <c r="E243" s="31">
        <f>(B243-D243)</f>
        <v>3</v>
      </c>
      <c r="F243" s="31">
        <v>5</v>
      </c>
      <c r="G243" s="31" t="s">
        <v>18</v>
      </c>
      <c r="H243" s="31">
        <f>(B243-F243-G243)</f>
        <v>15</v>
      </c>
    </row>
    <row r="244" spans="1:8" ht="13.5" customHeight="1">
      <c r="A244" s="4" t="s">
        <v>120</v>
      </c>
      <c r="B244" s="31">
        <v>164</v>
      </c>
      <c r="C244" s="30">
        <f t="shared" si="15"/>
        <v>0.5845035284054458</v>
      </c>
      <c r="D244" s="31">
        <v>83</v>
      </c>
      <c r="E244" s="31">
        <f>(B244-D244)</f>
        <v>81</v>
      </c>
      <c r="F244" s="31">
        <v>76</v>
      </c>
      <c r="G244" s="31" t="s">
        <v>18</v>
      </c>
      <c r="H244" s="31">
        <f>(B244-F244-G244)</f>
        <v>88</v>
      </c>
    </row>
    <row r="245" spans="1:8" ht="12.75" customHeight="1">
      <c r="A245" s="4" t="s">
        <v>121</v>
      </c>
      <c r="B245" s="31">
        <v>564</v>
      </c>
      <c r="C245" s="30">
        <f t="shared" si="15"/>
        <v>2.0101218903699483</v>
      </c>
      <c r="D245" s="31">
        <v>152</v>
      </c>
      <c r="E245" s="31">
        <f>(B245-D245)</f>
        <v>412</v>
      </c>
      <c r="F245" s="31">
        <v>390</v>
      </c>
      <c r="G245" s="31">
        <v>9</v>
      </c>
      <c r="H245" s="31">
        <f>(B245-F245-G245)</f>
        <v>165</v>
      </c>
    </row>
    <row r="246" spans="1:8" ht="13.5" customHeight="1">
      <c r="A246" s="4" t="s">
        <v>122</v>
      </c>
      <c r="B246" s="31">
        <v>9</v>
      </c>
      <c r="C246" s="30">
        <f t="shared" si="15"/>
        <v>0.032076413144201295</v>
      </c>
      <c r="D246" s="31">
        <v>2</v>
      </c>
      <c r="E246" s="31">
        <f>(B246-D246)</f>
        <v>7</v>
      </c>
      <c r="F246" s="31">
        <v>6</v>
      </c>
      <c r="G246" s="31" t="s">
        <v>18</v>
      </c>
      <c r="H246" s="31">
        <f>(B246-F246-G246)</f>
        <v>3</v>
      </c>
    </row>
    <row r="247" spans="1:8" ht="18" customHeight="1">
      <c r="A247" s="4"/>
      <c r="B247" s="20"/>
      <c r="C247" s="26"/>
      <c r="D247" s="20"/>
      <c r="E247" s="20"/>
      <c r="F247" s="20"/>
      <c r="G247" s="20"/>
      <c r="H247" s="20"/>
    </row>
    <row r="248" spans="1:8" ht="15.75" customHeight="1">
      <c r="A248" s="107" t="s">
        <v>256</v>
      </c>
      <c r="B248" s="107"/>
      <c r="C248" s="107"/>
      <c r="D248" s="107"/>
      <c r="E248" s="107"/>
      <c r="F248" s="107"/>
      <c r="G248" s="107"/>
      <c r="H248" s="107"/>
    </row>
    <row r="249" spans="1:8" ht="15.75" customHeight="1">
      <c r="A249" s="107" t="s">
        <v>247</v>
      </c>
      <c r="B249" s="107"/>
      <c r="C249" s="107"/>
      <c r="D249" s="107"/>
      <c r="E249" s="107"/>
      <c r="F249" s="107"/>
      <c r="G249" s="107"/>
      <c r="H249" s="107"/>
    </row>
    <row r="250" spans="1:8" ht="15.75" customHeight="1">
      <c r="A250" s="107" t="s">
        <v>46</v>
      </c>
      <c r="B250" s="107"/>
      <c r="C250" s="107"/>
      <c r="D250" s="107"/>
      <c r="E250" s="107"/>
      <c r="F250" s="107"/>
      <c r="G250" s="107"/>
      <c r="H250" s="107"/>
    </row>
    <row r="251" spans="1:8" ht="15.75" customHeight="1" thickBot="1">
      <c r="A251" s="1"/>
      <c r="B251" s="1"/>
      <c r="C251" s="1"/>
      <c r="D251" s="1"/>
      <c r="E251" s="1"/>
      <c r="F251" s="1"/>
      <c r="G251" s="1"/>
      <c r="H251" s="82"/>
    </row>
    <row r="252" spans="1:8" ht="16.5" customHeight="1" thickTop="1">
      <c r="A252" s="84" t="s">
        <v>1</v>
      </c>
      <c r="B252" s="85"/>
      <c r="C252" s="84"/>
      <c r="D252" s="85"/>
      <c r="E252" s="84"/>
      <c r="F252" s="85"/>
      <c r="G252" s="84"/>
      <c r="H252" s="94"/>
    </row>
    <row r="253" spans="1:8" ht="15.75" customHeight="1">
      <c r="A253" s="86"/>
      <c r="B253" s="87" t="s">
        <v>2</v>
      </c>
      <c r="C253" s="95"/>
      <c r="D253" s="87" t="s">
        <v>3</v>
      </c>
      <c r="E253" s="95"/>
      <c r="F253" s="87" t="s">
        <v>4</v>
      </c>
      <c r="G253" s="96"/>
      <c r="H253" s="96"/>
    </row>
    <row r="254" spans="1:8" ht="15.75" customHeight="1">
      <c r="A254" s="90" t="s">
        <v>5</v>
      </c>
      <c r="B254" s="91"/>
      <c r="C254" s="92" t="s">
        <v>6</v>
      </c>
      <c r="D254" s="91"/>
      <c r="E254" s="91"/>
      <c r="F254" s="91"/>
      <c r="G254" s="91"/>
      <c r="H254" s="91"/>
    </row>
    <row r="255" spans="1:8" ht="15.75" customHeight="1">
      <c r="A255" s="86" t="s">
        <v>1</v>
      </c>
      <c r="B255" s="93" t="s">
        <v>7</v>
      </c>
      <c r="C255" s="92" t="s">
        <v>8</v>
      </c>
      <c r="D255" s="93" t="s">
        <v>9</v>
      </c>
      <c r="E255" s="93" t="s">
        <v>10</v>
      </c>
      <c r="F255" s="93" t="s">
        <v>11</v>
      </c>
      <c r="G255" s="92" t="s">
        <v>12</v>
      </c>
      <c r="H255" s="93" t="s">
        <v>13</v>
      </c>
    </row>
    <row r="256" spans="1:8" ht="15.75" customHeight="1">
      <c r="A256" s="94"/>
      <c r="B256" s="91"/>
      <c r="C256" s="91"/>
      <c r="D256" s="91"/>
      <c r="E256" s="91"/>
      <c r="F256" s="91"/>
      <c r="G256" s="92" t="s">
        <v>14</v>
      </c>
      <c r="H256" s="91"/>
    </row>
    <row r="257" spans="1:8" ht="10.5" customHeight="1">
      <c r="A257" s="22"/>
      <c r="B257" s="21" t="s">
        <v>1</v>
      </c>
      <c r="C257" s="21" t="s">
        <v>1</v>
      </c>
      <c r="D257" s="21" t="s">
        <v>1</v>
      </c>
      <c r="E257" s="21" t="s">
        <v>1</v>
      </c>
      <c r="F257" s="21" t="s">
        <v>1</v>
      </c>
      <c r="G257" s="21"/>
      <c r="H257" s="21" t="s">
        <v>1</v>
      </c>
    </row>
    <row r="258" spans="1:8" ht="12.75" customHeight="1">
      <c r="A258" s="4" t="s">
        <v>47</v>
      </c>
      <c r="B258" s="31">
        <f>SUM(B259:B261)</f>
        <v>286</v>
      </c>
      <c r="C258" s="30">
        <f>(+B258/+$B$10)*100</f>
        <v>1.019317128804619</v>
      </c>
      <c r="D258" s="31">
        <f>SUM(D259:D261)</f>
        <v>92</v>
      </c>
      <c r="E258" s="31">
        <f>SUM(E259:E261)</f>
        <v>194</v>
      </c>
      <c r="F258" s="31">
        <f>SUM(F259:F261)</f>
        <v>241</v>
      </c>
      <c r="G258" s="31">
        <f>SUM(G259:G261)</f>
        <v>7</v>
      </c>
      <c r="H258" s="31">
        <f>SUM(H259:H261)</f>
        <v>38</v>
      </c>
    </row>
    <row r="259" spans="1:8" ht="12.75" customHeight="1">
      <c r="A259" s="3" t="s">
        <v>123</v>
      </c>
      <c r="B259" s="31">
        <v>29</v>
      </c>
      <c r="C259" s="30">
        <f aca="true" t="shared" si="16" ref="C259:C267">(+B259/+$B$10)*100</f>
        <v>0.10335733124242641</v>
      </c>
      <c r="D259" s="31">
        <v>6</v>
      </c>
      <c r="E259" s="31">
        <f aca="true" t="shared" si="17" ref="E259:E267">(B259-D259)</f>
        <v>23</v>
      </c>
      <c r="F259" s="31">
        <v>29</v>
      </c>
      <c r="G259" s="31" t="s">
        <v>18</v>
      </c>
      <c r="H259" s="31" t="s">
        <v>18</v>
      </c>
    </row>
    <row r="260" spans="1:8" ht="12.75" customHeight="1">
      <c r="A260" s="4" t="s">
        <v>124</v>
      </c>
      <c r="B260" s="31">
        <v>66</v>
      </c>
      <c r="C260" s="30">
        <f>(+B260/+$B$10)*100</f>
        <v>0.23522702972414286</v>
      </c>
      <c r="D260" s="31">
        <v>41</v>
      </c>
      <c r="E260" s="31">
        <f>(B260-D260)</f>
        <v>25</v>
      </c>
      <c r="F260" s="31">
        <v>65</v>
      </c>
      <c r="G260" s="31" t="s">
        <v>18</v>
      </c>
      <c r="H260" s="31">
        <f>(B260-F260-G260)</f>
        <v>1</v>
      </c>
    </row>
    <row r="261" spans="1:8" ht="12.75" customHeight="1">
      <c r="A261" s="3" t="s">
        <v>208</v>
      </c>
      <c r="B261" s="31">
        <v>191</v>
      </c>
      <c r="C261" s="30">
        <f>(+B261/+$B$10)*100</f>
        <v>0.6807327678380498</v>
      </c>
      <c r="D261" s="31">
        <v>45</v>
      </c>
      <c r="E261" s="31">
        <f>(B261-D261)</f>
        <v>146</v>
      </c>
      <c r="F261" s="31">
        <v>147</v>
      </c>
      <c r="G261" s="31">
        <v>7</v>
      </c>
      <c r="H261" s="31">
        <f>+B261-F261-G261</f>
        <v>37</v>
      </c>
    </row>
    <row r="262" spans="2:8" ht="9.75" customHeight="1">
      <c r="B262" s="33"/>
      <c r="C262" s="34"/>
      <c r="D262" s="33"/>
      <c r="E262" s="34"/>
      <c r="F262" s="33"/>
      <c r="G262" s="34"/>
      <c r="H262" s="35"/>
    </row>
    <row r="263" spans="1:8" ht="12.75" customHeight="1">
      <c r="A263" s="4" t="s">
        <v>48</v>
      </c>
      <c r="B263" s="38">
        <f>SUM(B264:B264)</f>
        <v>490</v>
      </c>
      <c r="C263" s="42">
        <f t="shared" si="16"/>
        <v>1.746382493406515</v>
      </c>
      <c r="D263" s="38">
        <f>SUM(D264:D264)</f>
        <v>188</v>
      </c>
      <c r="E263" s="41">
        <f t="shared" si="17"/>
        <v>302</v>
      </c>
      <c r="F263" s="38">
        <f>SUM(F264:F264)</f>
        <v>231</v>
      </c>
      <c r="G263" s="38" t="s">
        <v>18</v>
      </c>
      <c r="H263" s="31">
        <f>SUM(H264:H264)</f>
        <v>259</v>
      </c>
    </row>
    <row r="264" spans="1:8" ht="12.75" customHeight="1">
      <c r="A264" s="4" t="s">
        <v>125</v>
      </c>
      <c r="B264" s="31">
        <v>490</v>
      </c>
      <c r="C264" s="30">
        <f t="shared" si="16"/>
        <v>1.746382493406515</v>
      </c>
      <c r="D264" s="31">
        <v>188</v>
      </c>
      <c r="E264" s="31">
        <f t="shared" si="17"/>
        <v>302</v>
      </c>
      <c r="F264" s="31">
        <v>231</v>
      </c>
      <c r="G264" s="31" t="s">
        <v>18</v>
      </c>
      <c r="H264" s="31">
        <f>+B264-F264-G264</f>
        <v>259</v>
      </c>
    </row>
    <row r="265" spans="1:8" ht="9.75" customHeight="1">
      <c r="A265" s="4"/>
      <c r="B265" s="31"/>
      <c r="C265" s="30"/>
      <c r="D265" s="31"/>
      <c r="E265" s="31"/>
      <c r="F265" s="31"/>
      <c r="G265" s="31"/>
      <c r="H265" s="31"/>
    </row>
    <row r="266" spans="1:8" ht="12.75" customHeight="1">
      <c r="A266" s="4" t="s">
        <v>215</v>
      </c>
      <c r="B266" s="31">
        <f>B267</f>
        <v>80</v>
      </c>
      <c r="C266" s="30">
        <f t="shared" si="16"/>
        <v>0.28512367239290043</v>
      </c>
      <c r="D266" s="31">
        <f>D267</f>
        <v>23</v>
      </c>
      <c r="E266" s="31">
        <f>E267</f>
        <v>57</v>
      </c>
      <c r="F266" s="31">
        <f>F267</f>
        <v>51</v>
      </c>
      <c r="G266" s="31" t="str">
        <f>G267</f>
        <v>-</v>
      </c>
      <c r="H266" s="31">
        <f>H267</f>
        <v>29</v>
      </c>
    </row>
    <row r="267" spans="1:8" ht="13.5" customHeight="1">
      <c r="A267" s="4" t="s">
        <v>126</v>
      </c>
      <c r="B267" s="31">
        <v>80</v>
      </c>
      <c r="C267" s="30">
        <f t="shared" si="16"/>
        <v>0.28512367239290043</v>
      </c>
      <c r="D267" s="31">
        <v>23</v>
      </c>
      <c r="E267" s="31">
        <f t="shared" si="17"/>
        <v>57</v>
      </c>
      <c r="F267" s="31">
        <v>51</v>
      </c>
      <c r="G267" s="31" t="s">
        <v>18</v>
      </c>
      <c r="H267" s="31">
        <f>(B267-F267-G267)</f>
        <v>29</v>
      </c>
    </row>
    <row r="268" spans="1:8" ht="9.75" customHeight="1">
      <c r="A268" s="7"/>
      <c r="B268" s="41"/>
      <c r="C268" s="30"/>
      <c r="D268" s="31"/>
      <c r="E268" s="31"/>
      <c r="F268" s="31"/>
      <c r="G268" s="31"/>
      <c r="H268" s="31"/>
    </row>
    <row r="269" spans="1:8" ht="15" customHeight="1">
      <c r="A269" s="69" t="s">
        <v>49</v>
      </c>
      <c r="B269" s="70">
        <f>B271+B276</f>
        <v>969</v>
      </c>
      <c r="C269" s="64">
        <f aca="true" t="shared" si="18" ref="C269:C279">(+B269/+$B$10)*100</f>
        <v>3.453560481859006</v>
      </c>
      <c r="D269" s="63">
        <f>D271+D276</f>
        <v>702</v>
      </c>
      <c r="E269" s="63">
        <f>E271+E276</f>
        <v>267</v>
      </c>
      <c r="F269" s="63">
        <f>F271+F276</f>
        <v>969</v>
      </c>
      <c r="G269" s="63" t="s">
        <v>18</v>
      </c>
      <c r="H269" s="63" t="s">
        <v>18</v>
      </c>
    </row>
    <row r="270" spans="1:8" ht="12.75" customHeight="1">
      <c r="A270" s="7"/>
      <c r="B270" s="41"/>
      <c r="C270" s="30"/>
      <c r="D270" s="31"/>
      <c r="E270" s="31"/>
      <c r="F270" s="31"/>
      <c r="G270" s="31"/>
      <c r="H270" s="31"/>
    </row>
    <row r="271" spans="1:8" ht="13.5" customHeight="1">
      <c r="A271" s="7" t="s">
        <v>74</v>
      </c>
      <c r="B271" s="41">
        <f>B272+B273+B274</f>
        <v>388</v>
      </c>
      <c r="C271" s="30">
        <f t="shared" si="18"/>
        <v>1.382849811105567</v>
      </c>
      <c r="D271" s="31">
        <f>D272+D273+D274</f>
        <v>282</v>
      </c>
      <c r="E271" s="31">
        <f>E272+E273+E274</f>
        <v>106</v>
      </c>
      <c r="F271" s="31">
        <f>F272+F273+F274</f>
        <v>388</v>
      </c>
      <c r="G271" s="31" t="s">
        <v>18</v>
      </c>
      <c r="H271" s="31" t="s">
        <v>18</v>
      </c>
    </row>
    <row r="272" spans="1:8" ht="12.75" customHeight="1">
      <c r="A272" s="7" t="s">
        <v>182</v>
      </c>
      <c r="B272" s="41">
        <v>153</v>
      </c>
      <c r="C272" s="30">
        <f t="shared" si="18"/>
        <v>0.545299023451422</v>
      </c>
      <c r="D272" s="31">
        <v>131</v>
      </c>
      <c r="E272" s="31">
        <f>(B272-D272)</f>
        <v>22</v>
      </c>
      <c r="F272" s="31">
        <v>153</v>
      </c>
      <c r="G272" s="31" t="s">
        <v>18</v>
      </c>
      <c r="H272" s="31" t="s">
        <v>18</v>
      </c>
    </row>
    <row r="273" spans="1:8" ht="13.5" customHeight="1">
      <c r="A273" s="7" t="s">
        <v>183</v>
      </c>
      <c r="B273" s="41">
        <v>153</v>
      </c>
      <c r="C273" s="30">
        <f t="shared" si="18"/>
        <v>0.545299023451422</v>
      </c>
      <c r="D273" s="31">
        <v>94</v>
      </c>
      <c r="E273" s="31">
        <f>(B273-D273)</f>
        <v>59</v>
      </c>
      <c r="F273" s="31">
        <v>153</v>
      </c>
      <c r="G273" s="31" t="s">
        <v>18</v>
      </c>
      <c r="H273" s="31" t="s">
        <v>18</v>
      </c>
    </row>
    <row r="274" spans="1:8" ht="12.75" customHeight="1">
      <c r="A274" s="7" t="s">
        <v>263</v>
      </c>
      <c r="B274" s="41">
        <v>82</v>
      </c>
      <c r="C274" s="30">
        <f t="shared" si="18"/>
        <v>0.2922517642027229</v>
      </c>
      <c r="D274" s="31">
        <v>57</v>
      </c>
      <c r="E274" s="31">
        <f>(B274-D274)</f>
        <v>25</v>
      </c>
      <c r="F274" s="31">
        <v>82</v>
      </c>
      <c r="G274" s="31" t="s">
        <v>18</v>
      </c>
      <c r="H274" s="31" t="s">
        <v>18</v>
      </c>
    </row>
    <row r="275" spans="1:8" ht="12.75" customHeight="1">
      <c r="A275" s="7"/>
      <c r="B275" s="41"/>
      <c r="C275" s="30"/>
      <c r="D275" s="31"/>
      <c r="E275" s="31"/>
      <c r="F275" s="31"/>
      <c r="G275" s="31"/>
      <c r="H275" s="31"/>
    </row>
    <row r="276" spans="1:8" ht="12.75" customHeight="1">
      <c r="A276" s="7" t="s">
        <v>187</v>
      </c>
      <c r="B276" s="41">
        <f>SUM(B277:B279)</f>
        <v>581</v>
      </c>
      <c r="C276" s="30">
        <f t="shared" si="18"/>
        <v>2.070710670753439</v>
      </c>
      <c r="D276" s="31">
        <f>SUM(D277:D279)</f>
        <v>420</v>
      </c>
      <c r="E276" s="31">
        <f>SUM(E277:E279)</f>
        <v>161</v>
      </c>
      <c r="F276" s="31">
        <f>SUM(F277:F279)</f>
        <v>581</v>
      </c>
      <c r="G276" s="31" t="s">
        <v>18</v>
      </c>
      <c r="H276" s="31" t="s">
        <v>18</v>
      </c>
    </row>
    <row r="277" spans="1:8" ht="12.75" customHeight="1">
      <c r="A277" s="7" t="s">
        <v>184</v>
      </c>
      <c r="B277" s="41">
        <v>406</v>
      </c>
      <c r="C277" s="30">
        <f t="shared" si="18"/>
        <v>1.4470026373939695</v>
      </c>
      <c r="D277" s="31">
        <v>302</v>
      </c>
      <c r="E277" s="31">
        <f>(B277-D277)</f>
        <v>104</v>
      </c>
      <c r="F277" s="31">
        <v>406</v>
      </c>
      <c r="G277" s="31" t="s">
        <v>18</v>
      </c>
      <c r="H277" s="31" t="s">
        <v>18</v>
      </c>
    </row>
    <row r="278" spans="1:8" ht="12.75" customHeight="1">
      <c r="A278" s="55" t="s">
        <v>185</v>
      </c>
      <c r="B278" s="40"/>
      <c r="C278" s="39"/>
      <c r="D278" s="31"/>
      <c r="E278" s="31"/>
      <c r="F278" s="31"/>
      <c r="G278" s="31"/>
      <c r="H278" s="31"/>
    </row>
    <row r="279" spans="1:8" ht="13.5" customHeight="1">
      <c r="A279" s="55" t="s">
        <v>186</v>
      </c>
      <c r="B279" s="40">
        <v>175</v>
      </c>
      <c r="C279" s="39">
        <f t="shared" si="18"/>
        <v>0.6237080333594697</v>
      </c>
      <c r="D279" s="38">
        <v>118</v>
      </c>
      <c r="E279" s="31">
        <f>(B279-D279)</f>
        <v>57</v>
      </c>
      <c r="F279" s="31">
        <v>175</v>
      </c>
      <c r="G279" s="31" t="s">
        <v>18</v>
      </c>
      <c r="H279" s="31" t="s">
        <v>18</v>
      </c>
    </row>
    <row r="280" spans="1:8" ht="12.75" customHeight="1">
      <c r="A280" s="55"/>
      <c r="B280" s="40"/>
      <c r="C280" s="39"/>
      <c r="D280" s="38"/>
      <c r="E280" s="38"/>
      <c r="F280" s="38"/>
      <c r="G280" s="41"/>
      <c r="H280" s="31"/>
    </row>
    <row r="281" spans="1:8" ht="15.75" customHeight="1">
      <c r="A281" s="69" t="s">
        <v>257</v>
      </c>
      <c r="B281" s="71">
        <f>+B283+B297+B287+B291</f>
        <v>647</v>
      </c>
      <c r="C281" s="72">
        <f>(+B281/+$B$10)*100</f>
        <v>2.3059377004775823</v>
      </c>
      <c r="D281" s="71">
        <f>+D283+D297+D287+D291</f>
        <v>278</v>
      </c>
      <c r="E281" s="71">
        <f>+E283+E297+E287+E291</f>
        <v>369</v>
      </c>
      <c r="F281" s="71">
        <f>+F283+F297+F287+F291</f>
        <v>642</v>
      </c>
      <c r="G281" s="71" t="s">
        <v>18</v>
      </c>
      <c r="H281" s="70">
        <f>+H283+H297+H287+H291</f>
        <v>5</v>
      </c>
    </row>
    <row r="282" spans="1:8" ht="9.75" customHeight="1">
      <c r="A282" s="55"/>
      <c r="B282" s="40"/>
      <c r="C282" s="39"/>
      <c r="D282" s="38"/>
      <c r="E282" s="38"/>
      <c r="F282" s="38"/>
      <c r="G282" s="41"/>
      <c r="H282" s="31"/>
    </row>
    <row r="283" spans="1:8" ht="13.5" customHeight="1">
      <c r="A283" s="7" t="s">
        <v>83</v>
      </c>
      <c r="B283" s="40">
        <f>+SUM(B284:B285)</f>
        <v>201</v>
      </c>
      <c r="C283" s="39">
        <f>(+B283/+$B$10)*100</f>
        <v>0.7163732268871623</v>
      </c>
      <c r="D283" s="40">
        <f>+SUM(D284:D285)</f>
        <v>97</v>
      </c>
      <c r="E283" s="40">
        <f>+SUM(E284:E285)</f>
        <v>104</v>
      </c>
      <c r="F283" s="40">
        <f>+SUM(F284:F285)</f>
        <v>201</v>
      </c>
      <c r="G283" s="40" t="s">
        <v>17</v>
      </c>
      <c r="H283" s="41" t="s">
        <v>18</v>
      </c>
    </row>
    <row r="284" spans="1:8" ht="12.75" customHeight="1">
      <c r="A284" s="56" t="s">
        <v>188</v>
      </c>
      <c r="B284" s="40">
        <v>121</v>
      </c>
      <c r="C284" s="39">
        <f aca="true" t="shared" si="19" ref="C284:C295">(+B284/+$B$10)*100</f>
        <v>0.43124955449426194</v>
      </c>
      <c r="D284" s="38">
        <v>57</v>
      </c>
      <c r="E284" s="38">
        <f aca="true" t="shared" si="20" ref="E284:E295">(B284-D284)</f>
        <v>64</v>
      </c>
      <c r="F284" s="38">
        <v>121</v>
      </c>
      <c r="G284" s="41" t="s">
        <v>17</v>
      </c>
      <c r="H284" s="31" t="s">
        <v>17</v>
      </c>
    </row>
    <row r="285" spans="1:8" ht="13.5" customHeight="1">
      <c r="A285" s="56" t="s">
        <v>189</v>
      </c>
      <c r="B285" s="40">
        <v>80</v>
      </c>
      <c r="C285" s="39">
        <f t="shared" si="19"/>
        <v>0.28512367239290043</v>
      </c>
      <c r="D285" s="38">
        <v>40</v>
      </c>
      <c r="E285" s="38">
        <f t="shared" si="20"/>
        <v>40</v>
      </c>
      <c r="F285" s="38">
        <v>80</v>
      </c>
      <c r="G285" s="41" t="s">
        <v>17</v>
      </c>
      <c r="H285" s="31" t="s">
        <v>17</v>
      </c>
    </row>
    <row r="286" spans="1:8" ht="12.75" customHeight="1">
      <c r="A286" s="56"/>
      <c r="B286" s="40"/>
      <c r="C286" s="39"/>
      <c r="D286" s="38"/>
      <c r="E286" s="38"/>
      <c r="F286" s="38"/>
      <c r="G286" s="41"/>
      <c r="H286" s="31"/>
    </row>
    <row r="287" spans="1:8" ht="12.75" customHeight="1">
      <c r="A287" s="7" t="s">
        <v>127</v>
      </c>
      <c r="B287" s="40">
        <f>B288+B289</f>
        <v>204</v>
      </c>
      <c r="C287" s="39">
        <f t="shared" si="19"/>
        <v>0.7270653646018961</v>
      </c>
      <c r="D287" s="40">
        <f>D288+D289</f>
        <v>72</v>
      </c>
      <c r="E287" s="40">
        <f>E288+E289</f>
        <v>132</v>
      </c>
      <c r="F287" s="40">
        <f>F288+F289</f>
        <v>204</v>
      </c>
      <c r="G287" s="41" t="s">
        <v>18</v>
      </c>
      <c r="H287" s="31" t="s">
        <v>18</v>
      </c>
    </row>
    <row r="288" spans="1:8" ht="13.5" customHeight="1">
      <c r="A288" s="56" t="s">
        <v>190</v>
      </c>
      <c r="B288" s="40">
        <v>109</v>
      </c>
      <c r="C288" s="39">
        <f t="shared" si="19"/>
        <v>0.38848100363532684</v>
      </c>
      <c r="D288" s="38">
        <v>30</v>
      </c>
      <c r="E288" s="38">
        <f t="shared" si="20"/>
        <v>79</v>
      </c>
      <c r="F288" s="38">
        <v>109</v>
      </c>
      <c r="G288" s="41" t="s">
        <v>17</v>
      </c>
      <c r="H288" s="31" t="s">
        <v>17</v>
      </c>
    </row>
    <row r="289" spans="1:8" ht="13.5" customHeight="1">
      <c r="A289" s="56" t="s">
        <v>191</v>
      </c>
      <c r="B289" s="40">
        <v>95</v>
      </c>
      <c r="C289" s="39">
        <f>(+B289/+$B$10)*100</f>
        <v>0.33858436096656924</v>
      </c>
      <c r="D289" s="38">
        <v>42</v>
      </c>
      <c r="E289" s="38">
        <f>(B289-D289)</f>
        <v>53</v>
      </c>
      <c r="F289" s="38">
        <v>95</v>
      </c>
      <c r="G289" s="41" t="s">
        <v>17</v>
      </c>
      <c r="H289" s="31" t="s">
        <v>17</v>
      </c>
    </row>
    <row r="290" spans="1:8" ht="9.75" customHeight="1">
      <c r="A290" s="56"/>
      <c r="B290" s="40"/>
      <c r="C290" s="39"/>
      <c r="D290" s="38"/>
      <c r="E290" s="38"/>
      <c r="F290" s="38"/>
      <c r="G290" s="41"/>
      <c r="H290" s="31"/>
    </row>
    <row r="291" spans="1:8" ht="13.5" customHeight="1">
      <c r="A291" s="7" t="s">
        <v>128</v>
      </c>
      <c r="B291" s="40">
        <f>SUM(B292:B295)</f>
        <v>88</v>
      </c>
      <c r="C291" s="39">
        <f>(+B291/+$B$10)*100</f>
        <v>0.31363603963219044</v>
      </c>
      <c r="D291" s="40">
        <f>SUM(D292:D295)</f>
        <v>44</v>
      </c>
      <c r="E291" s="40">
        <f>SUM(E292:E295)</f>
        <v>44</v>
      </c>
      <c r="F291" s="40">
        <f>SUM(F292:F295)</f>
        <v>83</v>
      </c>
      <c r="G291" s="41" t="s">
        <v>18</v>
      </c>
      <c r="H291" s="31">
        <f>SUM(H292:H295)</f>
        <v>5</v>
      </c>
    </row>
    <row r="292" spans="1:8" ht="12.75" customHeight="1">
      <c r="A292" s="56" t="s">
        <v>192</v>
      </c>
      <c r="B292" s="40">
        <v>13</v>
      </c>
      <c r="C292" s="39">
        <f>(+B292/+$B$10)*100</f>
        <v>0.046332596763846316</v>
      </c>
      <c r="D292" s="38">
        <v>7</v>
      </c>
      <c r="E292" s="38">
        <f t="shared" si="20"/>
        <v>6</v>
      </c>
      <c r="F292" s="38">
        <v>10</v>
      </c>
      <c r="G292" s="41" t="s">
        <v>17</v>
      </c>
      <c r="H292" s="31">
        <f>+B292-F292</f>
        <v>3</v>
      </c>
    </row>
    <row r="293" spans="1:8" ht="13.5" customHeight="1">
      <c r="A293" s="56" t="s">
        <v>193</v>
      </c>
      <c r="B293" s="40">
        <v>33</v>
      </c>
      <c r="C293" s="39">
        <f>(+B293/+$B$10)*100</f>
        <v>0.11761351486207143</v>
      </c>
      <c r="D293" s="38">
        <v>14</v>
      </c>
      <c r="E293" s="38">
        <f>(B293-D293)</f>
        <v>19</v>
      </c>
      <c r="F293" s="38">
        <v>31</v>
      </c>
      <c r="G293" s="41" t="s">
        <v>17</v>
      </c>
      <c r="H293" s="31">
        <f>+B293-F293</f>
        <v>2</v>
      </c>
    </row>
    <row r="294" spans="1:8" ht="13.5" customHeight="1">
      <c r="A294" s="56" t="s">
        <v>194</v>
      </c>
      <c r="B294" s="40">
        <v>9</v>
      </c>
      <c r="C294" s="39">
        <f t="shared" si="19"/>
        <v>0.032076413144201295</v>
      </c>
      <c r="D294" s="38">
        <v>5</v>
      </c>
      <c r="E294" s="38">
        <f t="shared" si="20"/>
        <v>4</v>
      </c>
      <c r="F294" s="38">
        <v>9</v>
      </c>
      <c r="G294" s="41" t="s">
        <v>17</v>
      </c>
      <c r="H294" s="31" t="s">
        <v>17</v>
      </c>
    </row>
    <row r="295" spans="1:8" ht="13.5" customHeight="1">
      <c r="A295" s="56" t="s">
        <v>195</v>
      </c>
      <c r="B295" s="40">
        <v>33</v>
      </c>
      <c r="C295" s="39">
        <f t="shared" si="19"/>
        <v>0.11761351486207143</v>
      </c>
      <c r="D295" s="38">
        <v>18</v>
      </c>
      <c r="E295" s="38">
        <f t="shared" si="20"/>
        <v>15</v>
      </c>
      <c r="F295" s="38">
        <v>33</v>
      </c>
      <c r="G295" s="41" t="s">
        <v>17</v>
      </c>
      <c r="H295" s="31" t="s">
        <v>17</v>
      </c>
    </row>
    <row r="296" spans="1:8" ht="9.75" customHeight="1">
      <c r="A296" s="56"/>
      <c r="B296" s="40"/>
      <c r="C296" s="39"/>
      <c r="D296" s="38"/>
      <c r="E296" s="38"/>
      <c r="F296" s="38"/>
      <c r="G296" s="41"/>
      <c r="H296" s="31"/>
    </row>
    <row r="297" spans="1:8" ht="12.75" customHeight="1">
      <c r="A297" s="7" t="s">
        <v>161</v>
      </c>
      <c r="B297" s="40">
        <f>+B298</f>
        <v>154</v>
      </c>
      <c r="C297" s="39">
        <f>(+B297/+$B$10)*100</f>
        <v>0.5488630693563333</v>
      </c>
      <c r="D297" s="40">
        <f>+D298</f>
        <v>65</v>
      </c>
      <c r="E297" s="40">
        <f>+E298</f>
        <v>89</v>
      </c>
      <c r="F297" s="40">
        <f>+F298</f>
        <v>154</v>
      </c>
      <c r="G297" s="40" t="str">
        <f>+G298</f>
        <v>-</v>
      </c>
      <c r="H297" s="41" t="str">
        <f>+H298</f>
        <v> -</v>
      </c>
    </row>
    <row r="298" spans="1:8" ht="13.5" customHeight="1">
      <c r="A298" s="56" t="s">
        <v>196</v>
      </c>
      <c r="B298" s="40">
        <v>154</v>
      </c>
      <c r="C298" s="39">
        <f>(+B298/+$B$10)*100</f>
        <v>0.5488630693563333</v>
      </c>
      <c r="D298" s="38">
        <v>65</v>
      </c>
      <c r="E298" s="38">
        <f>(B298-D298)</f>
        <v>89</v>
      </c>
      <c r="F298" s="38">
        <v>154</v>
      </c>
      <c r="G298" s="41" t="s">
        <v>18</v>
      </c>
      <c r="H298" s="31" t="s">
        <v>17</v>
      </c>
    </row>
    <row r="299" spans="1:8" ht="9.75" customHeight="1">
      <c r="A299" s="7"/>
      <c r="B299" s="40"/>
      <c r="C299" s="39"/>
      <c r="D299" s="38"/>
      <c r="E299" s="38"/>
      <c r="F299" s="53"/>
      <c r="G299" s="41"/>
      <c r="H299" s="31"/>
    </row>
    <row r="300" spans="1:8" ht="15.75" customHeight="1">
      <c r="A300" s="69" t="s">
        <v>50</v>
      </c>
      <c r="B300" s="71">
        <f>B303+B305+B309</f>
        <v>1595</v>
      </c>
      <c r="C300" s="72">
        <f>(+B300/+$B$10)*100</f>
        <v>5.684653218333452</v>
      </c>
      <c r="D300" s="63">
        <f>D303+D305+D309</f>
        <v>551</v>
      </c>
      <c r="E300" s="68">
        <f>E302+E305+E309</f>
        <v>1044</v>
      </c>
      <c r="F300" s="68">
        <f>F302+F305+F309</f>
        <v>1532</v>
      </c>
      <c r="G300" s="68">
        <f>G302+G305+G309</f>
        <v>63</v>
      </c>
      <c r="H300" s="63" t="s">
        <v>18</v>
      </c>
    </row>
    <row r="301" spans="1:8" ht="9.75" customHeight="1">
      <c r="A301" s="57"/>
      <c r="B301" s="41"/>
      <c r="C301" s="30" t="s">
        <v>1</v>
      </c>
      <c r="D301" s="31"/>
      <c r="E301" s="31"/>
      <c r="F301" s="31"/>
      <c r="G301" s="31"/>
      <c r="H301" s="31"/>
    </row>
    <row r="302" spans="1:8" ht="12.75" customHeight="1">
      <c r="A302" s="7" t="s">
        <v>242</v>
      </c>
      <c r="B302" s="41">
        <f>B303</f>
        <v>1262</v>
      </c>
      <c r="C302" s="30">
        <f>(+B302/+$B$10)*100</f>
        <v>4.497825931998004</v>
      </c>
      <c r="D302" s="38">
        <f>D303</f>
        <v>467</v>
      </c>
      <c r="E302" s="38">
        <f>E303</f>
        <v>795</v>
      </c>
      <c r="F302" s="38">
        <f>F303</f>
        <v>1262</v>
      </c>
      <c r="G302" s="38" t="str">
        <f>G303</f>
        <v>-</v>
      </c>
      <c r="H302" s="31" t="str">
        <f>H303</f>
        <v>-</v>
      </c>
    </row>
    <row r="303" spans="1:8" ht="13.5" customHeight="1">
      <c r="A303" s="7" t="s">
        <v>243</v>
      </c>
      <c r="B303" s="41">
        <v>1262</v>
      </c>
      <c r="C303" s="30">
        <f>(+B303/+$B$10)*100</f>
        <v>4.497825931998004</v>
      </c>
      <c r="D303" s="31">
        <v>467</v>
      </c>
      <c r="E303" s="31">
        <f>(B303-D303)</f>
        <v>795</v>
      </c>
      <c r="F303" s="31">
        <v>1262</v>
      </c>
      <c r="G303" s="31" t="s">
        <v>18</v>
      </c>
      <c r="H303" s="31" t="s">
        <v>18</v>
      </c>
    </row>
    <row r="304" spans="1:8" ht="9.75" customHeight="1">
      <c r="A304" s="7"/>
      <c r="B304" s="41"/>
      <c r="C304" s="30"/>
      <c r="D304" s="31"/>
      <c r="E304" s="31"/>
      <c r="F304" s="31"/>
      <c r="G304" s="31"/>
      <c r="H304" s="31"/>
    </row>
    <row r="305" spans="1:8" ht="13.5" customHeight="1">
      <c r="A305" s="7" t="s">
        <v>51</v>
      </c>
      <c r="B305" s="41">
        <f>B306+B307</f>
        <v>148</v>
      </c>
      <c r="C305" s="30">
        <f>(+B305/+$B$10)*100</f>
        <v>0.5274787939268658</v>
      </c>
      <c r="D305" s="31">
        <f>D306+D307</f>
        <v>32</v>
      </c>
      <c r="E305" s="31">
        <f>E306+E307</f>
        <v>116</v>
      </c>
      <c r="F305" s="31">
        <f>F306+F307</f>
        <v>98</v>
      </c>
      <c r="G305" s="31">
        <f>G306+G307</f>
        <v>50</v>
      </c>
      <c r="H305" s="31" t="s">
        <v>18</v>
      </c>
    </row>
    <row r="306" spans="1:8" ht="13.5" customHeight="1">
      <c r="A306" s="7" t="s">
        <v>129</v>
      </c>
      <c r="B306" s="41">
        <v>98</v>
      </c>
      <c r="C306" s="30">
        <f>(+B306/+$B$10)*100</f>
        <v>0.34927649868130306</v>
      </c>
      <c r="D306" s="31">
        <v>13</v>
      </c>
      <c r="E306" s="31">
        <f>(B306-D306)</f>
        <v>85</v>
      </c>
      <c r="F306" s="31">
        <v>48</v>
      </c>
      <c r="G306" s="31">
        <v>50</v>
      </c>
      <c r="H306" s="31" t="s">
        <v>18</v>
      </c>
    </row>
    <row r="307" spans="1:8" ht="12.75" customHeight="1">
      <c r="A307" s="7" t="s">
        <v>130</v>
      </c>
      <c r="B307" s="41">
        <v>50</v>
      </c>
      <c r="C307" s="30">
        <f>(+B307/+$B$10)*100</f>
        <v>0.17820229524556278</v>
      </c>
      <c r="D307" s="31">
        <v>19</v>
      </c>
      <c r="E307" s="31">
        <f>(B307-D307)</f>
        <v>31</v>
      </c>
      <c r="F307" s="31">
        <v>50</v>
      </c>
      <c r="G307" s="38" t="s">
        <v>18</v>
      </c>
      <c r="H307" s="41" t="s">
        <v>18</v>
      </c>
    </row>
    <row r="308" spans="1:8" ht="9.75" customHeight="1">
      <c r="A308" s="7"/>
      <c r="B308" s="41"/>
      <c r="C308" s="30"/>
      <c r="D308" s="38"/>
      <c r="E308" s="38"/>
      <c r="F308" s="41"/>
      <c r="G308" s="38"/>
      <c r="H308" s="41"/>
    </row>
    <row r="309" spans="1:8" ht="12.75" customHeight="1">
      <c r="A309" s="7" t="s">
        <v>52</v>
      </c>
      <c r="B309" s="41">
        <f>B310+B312+B311</f>
        <v>185</v>
      </c>
      <c r="C309" s="30">
        <f>(+B309/+$B$10)*100</f>
        <v>0.6593484924085822</v>
      </c>
      <c r="D309" s="38">
        <f>D310+D312+D311</f>
        <v>52</v>
      </c>
      <c r="E309" s="41">
        <f>E310+E312+E311</f>
        <v>133</v>
      </c>
      <c r="F309" s="38">
        <f>F310+F312+F311</f>
        <v>172</v>
      </c>
      <c r="G309" s="38">
        <f>G310+G312+G311</f>
        <v>13</v>
      </c>
      <c r="H309" s="41" t="s">
        <v>18</v>
      </c>
    </row>
    <row r="310" spans="1:8" ht="12.75" customHeight="1">
      <c r="A310" s="7" t="s">
        <v>131</v>
      </c>
      <c r="B310" s="41">
        <v>137</v>
      </c>
      <c r="C310" s="30">
        <f>(+B310/+$B$10)*100</f>
        <v>0.48827428897284203</v>
      </c>
      <c r="D310" s="31">
        <v>35</v>
      </c>
      <c r="E310" s="38">
        <f>(B310-D310)</f>
        <v>102</v>
      </c>
      <c r="F310" s="41">
        <v>137</v>
      </c>
      <c r="G310" s="38" t="s">
        <v>18</v>
      </c>
      <c r="H310" s="41" t="s">
        <v>18</v>
      </c>
    </row>
    <row r="311" spans="1:8" ht="13.5" customHeight="1">
      <c r="A311" s="7" t="s">
        <v>133</v>
      </c>
      <c r="B311" s="41">
        <v>24</v>
      </c>
      <c r="C311" s="30">
        <f>(+B311/+$B$10)*100</f>
        <v>0.08553710171787013</v>
      </c>
      <c r="D311" s="31">
        <v>8</v>
      </c>
      <c r="E311" s="31">
        <f>(B311-D311)</f>
        <v>16</v>
      </c>
      <c r="F311" s="31">
        <v>11</v>
      </c>
      <c r="G311" s="38">
        <v>13</v>
      </c>
      <c r="H311" s="31" t="s">
        <v>18</v>
      </c>
    </row>
    <row r="312" spans="1:8" ht="13.5" customHeight="1">
      <c r="A312" s="7" t="s">
        <v>132</v>
      </c>
      <c r="B312" s="41">
        <v>24</v>
      </c>
      <c r="C312" s="30">
        <f>(+B312/+$B$10)*100</f>
        <v>0.08553710171787013</v>
      </c>
      <c r="D312" s="31">
        <v>9</v>
      </c>
      <c r="E312" s="31">
        <f>(B312-D312)</f>
        <v>15</v>
      </c>
      <c r="F312" s="31">
        <v>24</v>
      </c>
      <c r="G312" s="31" t="s">
        <v>18</v>
      </c>
      <c r="H312" s="31" t="s">
        <v>17</v>
      </c>
    </row>
    <row r="313" spans="1:8" ht="9.75" customHeight="1">
      <c r="A313" s="48"/>
      <c r="B313" s="54"/>
      <c r="C313" s="34"/>
      <c r="D313" s="33"/>
      <c r="E313" s="34"/>
      <c r="F313" s="33"/>
      <c r="G313" s="33"/>
      <c r="H313" s="35"/>
    </row>
    <row r="314" spans="1:8" ht="15" customHeight="1">
      <c r="A314" s="73" t="s">
        <v>88</v>
      </c>
      <c r="B314" s="70">
        <f>B316</f>
        <v>231</v>
      </c>
      <c r="C314" s="64">
        <f>(+B314/+$B$10)*100</f>
        <v>0.8232946040344999</v>
      </c>
      <c r="D314" s="68">
        <f>D316</f>
        <v>70</v>
      </c>
      <c r="E314" s="68">
        <f>E316</f>
        <v>161</v>
      </c>
      <c r="F314" s="68">
        <f>F316</f>
        <v>231</v>
      </c>
      <c r="G314" s="63" t="str">
        <f>G317</f>
        <v>-</v>
      </c>
      <c r="H314" s="63" t="str">
        <f>H317</f>
        <v> -</v>
      </c>
    </row>
    <row r="315" spans="1:8" ht="9.75" customHeight="1">
      <c r="A315" s="73"/>
      <c r="B315" s="70"/>
      <c r="C315" s="64"/>
      <c r="D315" s="63"/>
      <c r="E315" s="63"/>
      <c r="F315" s="63"/>
      <c r="G315" s="63"/>
      <c r="H315" s="63"/>
    </row>
    <row r="316" spans="1:8" ht="12.75" customHeight="1">
      <c r="A316" s="57" t="s">
        <v>209</v>
      </c>
      <c r="B316" s="38">
        <f>B317</f>
        <v>231</v>
      </c>
      <c r="C316" s="39">
        <f>(+B316/+$B$10)*100</f>
        <v>0.8232946040344999</v>
      </c>
      <c r="D316" s="38">
        <f>D317</f>
        <v>70</v>
      </c>
      <c r="E316" s="38">
        <f>E317</f>
        <v>161</v>
      </c>
      <c r="F316" s="38">
        <f>F317</f>
        <v>231</v>
      </c>
      <c r="G316" s="38" t="str">
        <f>G317</f>
        <v>-</v>
      </c>
      <c r="H316" s="31" t="str">
        <f>H317</f>
        <v> -</v>
      </c>
    </row>
    <row r="317" spans="1:8" ht="12.75" customHeight="1">
      <c r="A317" s="57" t="s">
        <v>210</v>
      </c>
      <c r="B317" s="41">
        <v>231</v>
      </c>
      <c r="C317" s="30">
        <f>(+B317/+$B$10)*100</f>
        <v>0.8232946040344999</v>
      </c>
      <c r="D317" s="31">
        <v>70</v>
      </c>
      <c r="E317" s="31">
        <f>(B317-D317)</f>
        <v>161</v>
      </c>
      <c r="F317" s="31">
        <v>231</v>
      </c>
      <c r="G317" s="31" t="s">
        <v>18</v>
      </c>
      <c r="H317" s="31" t="s">
        <v>17</v>
      </c>
    </row>
    <row r="318" spans="1:8" ht="10.5" customHeight="1">
      <c r="A318" s="57"/>
      <c r="B318" s="41"/>
      <c r="C318" s="30"/>
      <c r="D318" s="31"/>
      <c r="E318" s="31"/>
      <c r="F318" s="31"/>
      <c r="G318" s="31"/>
      <c r="H318" s="31"/>
    </row>
    <row r="319" spans="1:8" ht="18" customHeight="1">
      <c r="A319" s="69" t="s">
        <v>53</v>
      </c>
      <c r="B319" s="70">
        <f>B321</f>
        <v>354</v>
      </c>
      <c r="C319" s="64">
        <f>(+B319/+$B$10)*100</f>
        <v>1.2616722503385844</v>
      </c>
      <c r="D319" s="63">
        <f>D321</f>
        <v>68</v>
      </c>
      <c r="E319" s="63">
        <f>E321</f>
        <v>286</v>
      </c>
      <c r="F319" s="63">
        <f>F321</f>
        <v>354</v>
      </c>
      <c r="G319" s="63" t="str">
        <f>G321</f>
        <v>-</v>
      </c>
      <c r="H319" s="63" t="str">
        <f>H322</f>
        <v>-</v>
      </c>
    </row>
    <row r="320" spans="1:8" ht="9.75" customHeight="1">
      <c r="A320" s="7"/>
      <c r="B320" s="41"/>
      <c r="C320" s="30"/>
      <c r="D320" s="31"/>
      <c r="E320" s="31"/>
      <c r="F320" s="31"/>
      <c r="G320" s="31"/>
      <c r="H320" s="31"/>
    </row>
    <row r="321" spans="1:8" ht="13.5" customHeight="1">
      <c r="A321" s="7" t="s">
        <v>244</v>
      </c>
      <c r="B321" s="41">
        <f>SUM(B322:B323)</f>
        <v>354</v>
      </c>
      <c r="C321" s="30">
        <f>(+B321/+$B$10)*100</f>
        <v>1.2616722503385844</v>
      </c>
      <c r="D321" s="31">
        <f>SUM(D322:D323)</f>
        <v>68</v>
      </c>
      <c r="E321" s="31">
        <f>SUM(E322:E323)</f>
        <v>286</v>
      </c>
      <c r="F321" s="31">
        <f>SUM(F322:F323)</f>
        <v>354</v>
      </c>
      <c r="G321" s="31" t="s">
        <v>18</v>
      </c>
      <c r="H321" s="31" t="s">
        <v>18</v>
      </c>
    </row>
    <row r="322" spans="1:8" ht="12.75" customHeight="1">
      <c r="A322" s="7" t="s">
        <v>245</v>
      </c>
      <c r="B322" s="41">
        <v>295</v>
      </c>
      <c r="C322" s="30">
        <f>(+B322/+$B$10)*100</f>
        <v>1.0513935419488203</v>
      </c>
      <c r="D322" s="31">
        <v>62</v>
      </c>
      <c r="E322" s="31">
        <f>(B322-D322)</f>
        <v>233</v>
      </c>
      <c r="F322" s="38">
        <v>295</v>
      </c>
      <c r="G322" s="38" t="s">
        <v>18</v>
      </c>
      <c r="H322" s="31" t="s">
        <v>18</v>
      </c>
    </row>
    <row r="323" spans="1:8" ht="13.5" customHeight="1">
      <c r="A323" s="7" t="s">
        <v>246</v>
      </c>
      <c r="B323" s="40">
        <v>59</v>
      </c>
      <c r="C323" s="42">
        <f>(+B323/+$B$10)*100</f>
        <v>0.21027870838976406</v>
      </c>
      <c r="D323" s="38">
        <v>6</v>
      </c>
      <c r="E323" s="41">
        <f>(B323-D323)</f>
        <v>53</v>
      </c>
      <c r="F323" s="38">
        <v>59</v>
      </c>
      <c r="G323" s="38" t="s">
        <v>17</v>
      </c>
      <c r="H323" s="41" t="s">
        <v>18</v>
      </c>
    </row>
    <row r="324" spans="1:8" ht="9.75" customHeight="1">
      <c r="A324" s="8"/>
      <c r="B324" s="49"/>
      <c r="C324" s="42"/>
      <c r="D324" s="49"/>
      <c r="E324" s="41"/>
      <c r="F324" s="49"/>
      <c r="G324" s="51"/>
      <c r="H324" s="58"/>
    </row>
    <row r="325" spans="1:9" ht="15" customHeight="1">
      <c r="A325" s="67" t="s">
        <v>87</v>
      </c>
      <c r="B325" s="74">
        <f>B327</f>
        <v>573</v>
      </c>
      <c r="C325" s="75">
        <f>(+B325/+$B$10)*100</f>
        <v>2.0421983035141493</v>
      </c>
      <c r="D325" s="74">
        <f>D327</f>
        <v>110</v>
      </c>
      <c r="E325" s="74">
        <f>E327</f>
        <v>463</v>
      </c>
      <c r="F325" s="74">
        <f>F327</f>
        <v>239</v>
      </c>
      <c r="G325" s="74">
        <f>G327</f>
        <v>206</v>
      </c>
      <c r="H325" s="76">
        <f>H327</f>
        <v>128</v>
      </c>
      <c r="I325" s="98"/>
    </row>
    <row r="326" spans="1:8" ht="13.5" customHeight="1">
      <c r="A326" s="3" t="s">
        <v>156</v>
      </c>
      <c r="B326" s="49">
        <f>B327</f>
        <v>573</v>
      </c>
      <c r="C326" s="42">
        <f>(+B326/+$B$10)*100</f>
        <v>2.0421983035141493</v>
      </c>
      <c r="D326" s="49">
        <f>D327</f>
        <v>110</v>
      </c>
      <c r="E326" s="49">
        <f>E327</f>
        <v>463</v>
      </c>
      <c r="F326" s="49">
        <f>F327</f>
        <v>239</v>
      </c>
      <c r="G326" s="49">
        <f>G327</f>
        <v>206</v>
      </c>
      <c r="H326" s="29">
        <f>H327</f>
        <v>128</v>
      </c>
    </row>
    <row r="327" spans="1:8" ht="13.5" customHeight="1">
      <c r="A327" s="3" t="s">
        <v>157</v>
      </c>
      <c r="B327" s="49">
        <v>573</v>
      </c>
      <c r="C327" s="42">
        <f>(+B327/+$B$10)*100</f>
        <v>2.0421983035141493</v>
      </c>
      <c r="D327" s="49">
        <v>110</v>
      </c>
      <c r="E327" s="41">
        <f>(B327-D327)</f>
        <v>463</v>
      </c>
      <c r="F327" s="49">
        <v>239</v>
      </c>
      <c r="G327" s="51">
        <v>206</v>
      </c>
      <c r="H327" s="31">
        <f>(B327-F327-G327)</f>
        <v>128</v>
      </c>
    </row>
    <row r="328" spans="1:8" ht="9.75" customHeight="1">
      <c r="A328" s="19"/>
      <c r="B328" s="99"/>
      <c r="C328" s="100"/>
      <c r="D328" s="101"/>
      <c r="E328" s="102"/>
      <c r="F328" s="50"/>
      <c r="G328" s="101"/>
      <c r="H328" s="102"/>
    </row>
    <row r="329" spans="1:8" ht="9.75" customHeight="1">
      <c r="A329" s="103"/>
      <c r="B329" s="104"/>
      <c r="C329" s="105"/>
      <c r="D329" s="106"/>
      <c r="E329" s="106"/>
      <c r="F329" s="106"/>
      <c r="G329" s="106"/>
      <c r="H329" s="106"/>
    </row>
    <row r="330" spans="1:8" ht="12.75" customHeight="1">
      <c r="A330" s="62" t="s">
        <v>221</v>
      </c>
      <c r="F330" s="8"/>
      <c r="G330" s="3"/>
      <c r="H330" s="8"/>
    </row>
    <row r="331" spans="1:8" ht="12.75" customHeight="1">
      <c r="A331" s="62" t="s">
        <v>222</v>
      </c>
      <c r="F331" s="8"/>
      <c r="G331" s="3"/>
      <c r="H331" s="8"/>
    </row>
    <row r="332" spans="1:8" ht="12.75" customHeight="1">
      <c r="A332" s="77" t="s">
        <v>250</v>
      </c>
      <c r="F332" s="8"/>
      <c r="G332" s="3"/>
      <c r="H332" s="8"/>
    </row>
    <row r="333" spans="1:8" ht="13.5" customHeight="1">
      <c r="A333" s="62" t="s">
        <v>252</v>
      </c>
      <c r="F333" s="8"/>
      <c r="G333" s="3"/>
      <c r="H333" s="8"/>
    </row>
    <row r="334" spans="1:8" ht="13.5" customHeight="1">
      <c r="A334" s="62" t="s">
        <v>259</v>
      </c>
      <c r="B334" s="3"/>
      <c r="C334" s="3"/>
      <c r="D334" s="8"/>
      <c r="E334" s="8"/>
      <c r="F334" s="8"/>
      <c r="G334" s="3"/>
      <c r="H334" s="8"/>
    </row>
    <row r="335" spans="1:8" ht="12.75" customHeight="1">
      <c r="A335" s="62" t="s">
        <v>260</v>
      </c>
      <c r="B335" s="3"/>
      <c r="C335" s="3"/>
      <c r="D335" s="8"/>
      <c r="E335" s="8"/>
      <c r="F335" s="8"/>
      <c r="G335" s="3"/>
      <c r="H335" s="8"/>
    </row>
    <row r="336" spans="1:8" ht="12.75" customHeight="1">
      <c r="A336" s="62" t="s">
        <v>258</v>
      </c>
      <c r="B336" s="3"/>
      <c r="C336" s="3"/>
      <c r="D336" s="8"/>
      <c r="E336" s="8"/>
      <c r="F336" s="8"/>
      <c r="G336" s="3"/>
      <c r="H336" s="8"/>
    </row>
    <row r="337" spans="1:8" ht="12.75" customHeight="1">
      <c r="A337" s="77" t="s">
        <v>162</v>
      </c>
      <c r="B337" s="25"/>
      <c r="C337" s="25"/>
      <c r="D337" s="25"/>
      <c r="E337" s="25"/>
      <c r="F337" s="25"/>
      <c r="G337" s="25"/>
      <c r="H337" s="25"/>
    </row>
    <row r="338" spans="1:8" ht="15">
      <c r="A338" s="25"/>
      <c r="B338" s="25"/>
      <c r="C338" s="25"/>
      <c r="D338" s="25"/>
      <c r="E338" s="25"/>
      <c r="F338" s="25"/>
      <c r="G338" s="25"/>
      <c r="H338" s="25"/>
    </row>
    <row r="339" spans="1:8" ht="15">
      <c r="A339" s="25"/>
      <c r="B339" s="25"/>
      <c r="C339" s="25"/>
      <c r="D339" s="25"/>
      <c r="E339" s="25"/>
      <c r="F339" s="25"/>
      <c r="G339" s="25"/>
      <c r="H339" s="25"/>
    </row>
    <row r="340" spans="1:8" ht="15">
      <c r="A340" s="25"/>
      <c r="B340" s="25"/>
      <c r="C340" s="25"/>
      <c r="D340" s="25"/>
      <c r="E340" s="25"/>
      <c r="F340" s="25"/>
      <c r="G340" s="25"/>
      <c r="H340" s="25"/>
    </row>
    <row r="341" spans="1:8" ht="15">
      <c r="A341" s="25"/>
      <c r="B341" s="25"/>
      <c r="C341" s="25"/>
      <c r="D341" s="25"/>
      <c r="E341" s="25"/>
      <c r="F341" s="25"/>
      <c r="G341" s="25"/>
      <c r="H341" s="25"/>
    </row>
    <row r="342" spans="1:8" ht="15">
      <c r="A342" s="25"/>
      <c r="B342" s="25"/>
      <c r="C342" s="25"/>
      <c r="D342" s="25"/>
      <c r="E342" s="25"/>
      <c r="F342" s="25"/>
      <c r="G342" s="25"/>
      <c r="H342" s="25"/>
    </row>
    <row r="343" spans="1:8" ht="15">
      <c r="A343" s="25"/>
      <c r="B343" s="25"/>
      <c r="C343" s="25"/>
      <c r="D343" s="25"/>
      <c r="E343" s="25"/>
      <c r="F343" s="25"/>
      <c r="G343" s="25"/>
      <c r="H343" s="25"/>
    </row>
    <row r="344" spans="1:8" ht="15">
      <c r="A344" s="25"/>
      <c r="B344" s="25"/>
      <c r="C344" s="25"/>
      <c r="D344" s="25"/>
      <c r="E344" s="25"/>
      <c r="F344" s="25"/>
      <c r="G344" s="25"/>
      <c r="H344" s="25"/>
    </row>
    <row r="345" spans="1:8" ht="15">
      <c r="A345" s="25"/>
      <c r="B345" s="25"/>
      <c r="C345" s="25"/>
      <c r="D345" s="25"/>
      <c r="E345" s="25"/>
      <c r="F345" s="25"/>
      <c r="G345" s="25"/>
      <c r="H345" s="25"/>
    </row>
    <row r="346" spans="1:8" ht="15">
      <c r="A346" s="25"/>
      <c r="B346" s="25"/>
      <c r="C346" s="25"/>
      <c r="D346" s="25"/>
      <c r="E346" s="25"/>
      <c r="F346" s="25"/>
      <c r="G346" s="25"/>
      <c r="H346" s="25"/>
    </row>
    <row r="347" spans="1:8" ht="15">
      <c r="A347" s="25"/>
      <c r="B347" s="25"/>
      <c r="C347" s="25"/>
      <c r="D347" s="25"/>
      <c r="E347" s="25"/>
      <c r="F347" s="25"/>
      <c r="G347" s="25"/>
      <c r="H347" s="25"/>
    </row>
    <row r="348" spans="2:8" ht="15">
      <c r="B348" s="9"/>
      <c r="D348" s="9"/>
      <c r="E348" s="9"/>
      <c r="F348" s="9"/>
      <c r="H348" s="9"/>
    </row>
    <row r="349" spans="2:8" ht="15">
      <c r="B349" s="9"/>
      <c r="D349" s="9"/>
      <c r="E349" s="9"/>
      <c r="F349" s="9"/>
      <c r="H349" s="9"/>
    </row>
    <row r="350" spans="2:8" ht="15">
      <c r="B350" s="9"/>
      <c r="D350" s="9"/>
      <c r="E350" s="9"/>
      <c r="F350" s="9"/>
      <c r="H350" s="9"/>
    </row>
    <row r="351" spans="2:8" ht="15">
      <c r="B351" s="9"/>
      <c r="D351" s="9"/>
      <c r="E351" s="9"/>
      <c r="F351" s="9"/>
      <c r="H351" s="9"/>
    </row>
    <row r="352" spans="2:8" ht="15">
      <c r="B352" s="9"/>
      <c r="D352" s="9"/>
      <c r="E352" s="9"/>
      <c r="F352" s="9"/>
      <c r="H352" s="9"/>
    </row>
    <row r="353" spans="2:8" ht="15">
      <c r="B353" s="9"/>
      <c r="D353" s="9"/>
      <c r="E353" s="9"/>
      <c r="F353" s="9"/>
      <c r="H353" s="9"/>
    </row>
    <row r="354" spans="2:8" ht="15">
      <c r="B354" s="9"/>
      <c r="D354" s="9"/>
      <c r="E354" s="9"/>
      <c r="F354" s="9"/>
      <c r="H354" s="9"/>
    </row>
    <row r="355" spans="2:8" ht="15">
      <c r="B355" s="9"/>
      <c r="D355" s="9"/>
      <c r="E355" s="9"/>
      <c r="F355" s="9"/>
      <c r="H355" s="9"/>
    </row>
    <row r="356" spans="2:8" ht="15">
      <c r="B356" s="9"/>
      <c r="D356" s="9"/>
      <c r="E356" s="9"/>
      <c r="F356" s="9"/>
      <c r="H356" s="9"/>
    </row>
    <row r="357" spans="2:8" ht="15">
      <c r="B357" s="9"/>
      <c r="D357" s="9"/>
      <c r="E357" s="9"/>
      <c r="F357" s="9"/>
      <c r="H357" s="9"/>
    </row>
    <row r="358" spans="2:8" ht="15">
      <c r="B358" s="9"/>
      <c r="D358" s="9"/>
      <c r="E358" s="9"/>
      <c r="F358" s="9"/>
      <c r="H358" s="9"/>
    </row>
    <row r="359" spans="2:8" ht="15">
      <c r="B359" s="9"/>
      <c r="D359" s="9"/>
      <c r="E359" s="9"/>
      <c r="F359" s="9"/>
      <c r="H359" s="9"/>
    </row>
    <row r="360" spans="2:8" ht="15">
      <c r="B360" s="9"/>
      <c r="D360" s="9"/>
      <c r="E360" s="9"/>
      <c r="F360" s="9"/>
      <c r="H360" s="9"/>
    </row>
    <row r="361" spans="2:8" ht="15">
      <c r="B361" s="9"/>
      <c r="D361" s="9"/>
      <c r="E361" s="9"/>
      <c r="F361" s="9"/>
      <c r="H361" s="9"/>
    </row>
    <row r="362" spans="2:8" ht="15">
      <c r="B362" s="9"/>
      <c r="D362" s="9"/>
      <c r="E362" s="9"/>
      <c r="F362" s="9"/>
      <c r="H362" s="9"/>
    </row>
    <row r="363" spans="2:8" ht="15">
      <c r="B363" s="9"/>
      <c r="D363" s="9"/>
      <c r="E363" s="9"/>
      <c r="F363" s="9"/>
      <c r="H363" s="9"/>
    </row>
    <row r="364" spans="2:8" ht="15">
      <c r="B364" s="9"/>
      <c r="D364" s="9"/>
      <c r="E364" s="9"/>
      <c r="F364" s="9"/>
      <c r="H364" s="9"/>
    </row>
    <row r="365" spans="2:8" ht="15">
      <c r="B365" s="9"/>
      <c r="D365" s="9"/>
      <c r="E365" s="9"/>
      <c r="F365" s="9"/>
      <c r="H365" s="9"/>
    </row>
    <row r="366" spans="2:8" ht="15">
      <c r="B366" s="9"/>
      <c r="D366" s="9"/>
      <c r="E366" s="9"/>
      <c r="F366" s="9"/>
      <c r="H366" s="9"/>
    </row>
    <row r="367" spans="2:8" ht="15">
      <c r="B367" s="9"/>
      <c r="D367" s="9"/>
      <c r="E367" s="9"/>
      <c r="F367" s="9"/>
      <c r="H367" s="9"/>
    </row>
    <row r="368" spans="2:8" ht="15">
      <c r="B368" s="9"/>
      <c r="D368" s="9"/>
      <c r="E368" s="9"/>
      <c r="F368" s="9"/>
      <c r="H368" s="9"/>
    </row>
    <row r="369" spans="2:8" ht="15">
      <c r="B369" s="9"/>
      <c r="D369" s="9"/>
      <c r="E369" s="9"/>
      <c r="F369" s="9"/>
      <c r="H369" s="9"/>
    </row>
    <row r="370" spans="2:8" ht="15">
      <c r="B370" s="9"/>
      <c r="D370" s="9"/>
      <c r="E370" s="9"/>
      <c r="F370" s="9"/>
      <c r="H370" s="9"/>
    </row>
    <row r="371" spans="2:8" ht="15">
      <c r="B371" s="9"/>
      <c r="D371" s="9"/>
      <c r="E371" s="9"/>
      <c r="F371" s="9"/>
      <c r="H371" s="9"/>
    </row>
    <row r="372" spans="2:8" ht="15">
      <c r="B372" s="9"/>
      <c r="D372" s="9"/>
      <c r="E372" s="9"/>
      <c r="F372" s="9"/>
      <c r="H372" s="9"/>
    </row>
    <row r="373" spans="2:8" ht="15">
      <c r="B373" s="9"/>
      <c r="D373" s="9"/>
      <c r="E373" s="9"/>
      <c r="F373" s="9"/>
      <c r="H373" s="9"/>
    </row>
    <row r="374" spans="2:8" ht="15">
      <c r="B374" s="9"/>
      <c r="D374" s="9"/>
      <c r="E374" s="9"/>
      <c r="F374" s="9"/>
      <c r="H374" s="9"/>
    </row>
    <row r="375" spans="2:8" ht="15">
      <c r="B375" s="9"/>
      <c r="D375" s="9"/>
      <c r="E375" s="9"/>
      <c r="F375" s="9"/>
      <c r="H375" s="9"/>
    </row>
    <row r="376" spans="2:8" ht="15">
      <c r="B376" s="9"/>
      <c r="D376" s="9"/>
      <c r="E376" s="9"/>
      <c r="F376" s="9"/>
      <c r="H376" s="9"/>
    </row>
    <row r="377" spans="2:8" ht="15">
      <c r="B377" s="9"/>
      <c r="D377" s="9"/>
      <c r="E377" s="9"/>
      <c r="F377" s="9"/>
      <c r="H377" s="9"/>
    </row>
    <row r="378" spans="2:8" ht="15">
      <c r="B378" s="9"/>
      <c r="D378" s="9"/>
      <c r="E378" s="9"/>
      <c r="F378" s="9"/>
      <c r="H378" s="9"/>
    </row>
    <row r="379" spans="2:8" ht="15">
      <c r="B379" s="9"/>
      <c r="D379" s="9"/>
      <c r="E379" s="9"/>
      <c r="F379" s="9"/>
      <c r="H379" s="9"/>
    </row>
    <row r="380" spans="2:8" ht="15">
      <c r="B380" s="9"/>
      <c r="D380" s="9"/>
      <c r="E380" s="9"/>
      <c r="F380" s="9"/>
      <c r="H380" s="9"/>
    </row>
    <row r="381" spans="2:8" ht="15">
      <c r="B381" s="9"/>
      <c r="D381" s="9"/>
      <c r="E381" s="9"/>
      <c r="F381" s="9"/>
      <c r="H381" s="9"/>
    </row>
    <row r="382" spans="2:8" ht="15">
      <c r="B382" s="9"/>
      <c r="D382" s="9"/>
      <c r="E382" s="9"/>
      <c r="F382" s="9"/>
      <c r="H382" s="9"/>
    </row>
    <row r="383" spans="2:8" ht="15">
      <c r="B383" s="9"/>
      <c r="D383" s="9"/>
      <c r="E383" s="9"/>
      <c r="F383" s="9"/>
      <c r="H383" s="9"/>
    </row>
    <row r="384" spans="2:8" ht="15">
      <c r="B384" s="9"/>
      <c r="D384" s="9"/>
      <c r="E384" s="9"/>
      <c r="F384" s="9"/>
      <c r="H384" s="9"/>
    </row>
    <row r="385" spans="2:8" ht="15">
      <c r="B385" s="9"/>
      <c r="D385" s="9"/>
      <c r="E385" s="9"/>
      <c r="F385" s="9"/>
      <c r="H385" s="9"/>
    </row>
    <row r="386" spans="2:8" ht="15">
      <c r="B386" s="9"/>
      <c r="D386" s="9"/>
      <c r="E386" s="9"/>
      <c r="F386" s="9"/>
      <c r="H386" s="9"/>
    </row>
    <row r="387" spans="2:8" ht="15">
      <c r="B387" s="9"/>
      <c r="D387" s="9"/>
      <c r="E387" s="9"/>
      <c r="F387" s="9"/>
      <c r="H387" s="9"/>
    </row>
    <row r="388" spans="2:8" ht="15">
      <c r="B388" s="9"/>
      <c r="D388" s="9"/>
      <c r="E388" s="9"/>
      <c r="F388" s="9"/>
      <c r="H388" s="9"/>
    </row>
    <row r="389" spans="2:8" ht="15">
      <c r="B389" s="9"/>
      <c r="D389" s="9"/>
      <c r="E389" s="9"/>
      <c r="F389" s="9"/>
      <c r="H389" s="9"/>
    </row>
    <row r="390" spans="2:8" ht="15">
      <c r="B390" s="9"/>
      <c r="D390" s="9"/>
      <c r="E390" s="9"/>
      <c r="F390" s="9"/>
      <c r="H390" s="9"/>
    </row>
    <row r="391" spans="2:8" ht="15">
      <c r="B391" s="9"/>
      <c r="D391" s="9"/>
      <c r="E391" s="9"/>
      <c r="F391" s="9"/>
      <c r="H391" s="9"/>
    </row>
    <row r="392" spans="2:8" ht="15">
      <c r="B392" s="9"/>
      <c r="D392" s="9"/>
      <c r="E392" s="9"/>
      <c r="F392" s="9"/>
      <c r="H392" s="9"/>
    </row>
    <row r="393" spans="2:8" ht="15">
      <c r="B393" s="9"/>
      <c r="D393" s="9"/>
      <c r="E393" s="9"/>
      <c r="F393" s="9"/>
      <c r="H393" s="9"/>
    </row>
    <row r="394" spans="2:8" ht="15">
      <c r="B394" s="9"/>
      <c r="D394" s="9"/>
      <c r="E394" s="9"/>
      <c r="F394" s="9"/>
      <c r="H394" s="9"/>
    </row>
    <row r="395" spans="2:8" ht="15">
      <c r="B395" s="9"/>
      <c r="D395" s="9"/>
      <c r="E395" s="9"/>
      <c r="F395" s="9"/>
      <c r="H395" s="9"/>
    </row>
    <row r="396" spans="2:8" ht="15">
      <c r="B396" s="9"/>
      <c r="D396" s="9"/>
      <c r="E396" s="9"/>
      <c r="F396" s="9"/>
      <c r="H396" s="9"/>
    </row>
    <row r="397" spans="2:8" ht="15">
      <c r="B397" s="9"/>
      <c r="D397" s="9"/>
      <c r="E397" s="9"/>
      <c r="F397" s="9"/>
      <c r="H397" s="9"/>
    </row>
    <row r="398" spans="2:8" ht="15">
      <c r="B398" s="9"/>
      <c r="D398" s="9"/>
      <c r="E398" s="9"/>
      <c r="F398" s="9"/>
      <c r="H398" s="9"/>
    </row>
    <row r="399" spans="2:8" ht="15">
      <c r="B399" s="9"/>
      <c r="D399" s="9"/>
      <c r="E399" s="9"/>
      <c r="F399" s="9"/>
      <c r="H399" s="9"/>
    </row>
    <row r="400" spans="2:8" ht="15">
      <c r="B400" s="9"/>
      <c r="D400" s="9"/>
      <c r="E400" s="9"/>
      <c r="F400" s="9"/>
      <c r="H400" s="9"/>
    </row>
    <row r="401" spans="2:8" ht="15">
      <c r="B401" s="9"/>
      <c r="D401" s="9"/>
      <c r="E401" s="9"/>
      <c r="F401" s="9"/>
      <c r="H401" s="9"/>
    </row>
    <row r="402" spans="2:8" ht="15">
      <c r="B402" s="9"/>
      <c r="D402" s="9"/>
      <c r="E402" s="9"/>
      <c r="F402" s="9"/>
      <c r="H402" s="9"/>
    </row>
    <row r="403" spans="2:8" ht="15">
      <c r="B403" s="9"/>
      <c r="D403" s="9"/>
      <c r="E403" s="9"/>
      <c r="F403" s="9"/>
      <c r="H403" s="9"/>
    </row>
    <row r="404" spans="2:8" ht="15">
      <c r="B404" s="9"/>
      <c r="D404" s="9"/>
      <c r="E404" s="9"/>
      <c r="F404" s="9"/>
      <c r="H404" s="9"/>
    </row>
    <row r="405" spans="2:8" ht="15">
      <c r="B405" s="9"/>
      <c r="D405" s="9"/>
      <c r="E405" s="9"/>
      <c r="F405" s="9"/>
      <c r="H405" s="9"/>
    </row>
    <row r="406" spans="2:8" ht="15">
      <c r="B406" s="9"/>
      <c r="D406" s="9"/>
      <c r="E406" s="9"/>
      <c r="F406" s="9"/>
      <c r="H406" s="9"/>
    </row>
    <row r="407" spans="2:8" ht="15">
      <c r="B407" s="9"/>
      <c r="D407" s="9"/>
      <c r="E407" s="9"/>
      <c r="F407" s="9"/>
      <c r="H407" s="9"/>
    </row>
    <row r="408" spans="2:8" ht="15">
      <c r="B408" s="9"/>
      <c r="D408" s="9"/>
      <c r="E408" s="9"/>
      <c r="F408" s="9"/>
      <c r="H408" s="9"/>
    </row>
    <row r="409" spans="2:8" ht="15">
      <c r="B409" s="9"/>
      <c r="D409" s="9"/>
      <c r="E409" s="9"/>
      <c r="F409" s="9"/>
      <c r="H409" s="9"/>
    </row>
    <row r="410" spans="2:8" ht="15">
      <c r="B410" s="9"/>
      <c r="D410" s="9"/>
      <c r="E410" s="9"/>
      <c r="F410" s="9"/>
      <c r="H410" s="9"/>
    </row>
    <row r="411" spans="2:8" ht="15">
      <c r="B411" s="9"/>
      <c r="D411" s="9"/>
      <c r="E411" s="9"/>
      <c r="F411" s="9"/>
      <c r="H411" s="9"/>
    </row>
    <row r="412" spans="2:8" ht="15">
      <c r="B412" s="9"/>
      <c r="D412" s="9"/>
      <c r="E412" s="9"/>
      <c r="F412" s="9"/>
      <c r="H412" s="9"/>
    </row>
    <row r="413" spans="2:8" ht="15">
      <c r="B413" s="9"/>
      <c r="D413" s="9"/>
      <c r="E413" s="9"/>
      <c r="F413" s="9"/>
      <c r="H413" s="9"/>
    </row>
    <row r="414" spans="2:8" ht="15">
      <c r="B414" s="9"/>
      <c r="D414" s="9"/>
      <c r="E414" s="9"/>
      <c r="F414" s="9"/>
      <c r="H414" s="9"/>
    </row>
    <row r="415" spans="2:8" ht="15">
      <c r="B415" s="9"/>
      <c r="D415" s="9"/>
      <c r="E415" s="9"/>
      <c r="F415" s="9"/>
      <c r="H415" s="9"/>
    </row>
    <row r="416" spans="2:8" ht="15">
      <c r="B416" s="9"/>
      <c r="D416" s="9"/>
      <c r="E416" s="9"/>
      <c r="F416" s="9"/>
      <c r="H416" s="9"/>
    </row>
    <row r="417" spans="2:8" ht="15">
      <c r="B417" s="9"/>
      <c r="D417" s="9"/>
      <c r="E417" s="9"/>
      <c r="F417" s="9"/>
      <c r="H417" s="9"/>
    </row>
    <row r="418" spans="2:8" ht="15">
      <c r="B418" s="9"/>
      <c r="D418" s="9"/>
      <c r="E418" s="9"/>
      <c r="F418" s="9"/>
      <c r="H418" s="9"/>
    </row>
    <row r="419" spans="2:8" ht="15">
      <c r="B419" s="9"/>
      <c r="D419" s="9"/>
      <c r="E419" s="9"/>
      <c r="F419" s="9"/>
      <c r="H419" s="9"/>
    </row>
    <row r="420" spans="2:8" ht="15">
      <c r="B420" s="9"/>
      <c r="D420" s="9"/>
      <c r="E420" s="9"/>
      <c r="F420" s="9"/>
      <c r="H420" s="9"/>
    </row>
    <row r="421" spans="2:8" ht="15">
      <c r="B421" s="9"/>
      <c r="D421" s="9"/>
      <c r="E421" s="9"/>
      <c r="F421" s="9"/>
      <c r="H421" s="9"/>
    </row>
    <row r="422" spans="2:8" ht="15">
      <c r="B422" s="9"/>
      <c r="D422" s="9"/>
      <c r="E422" s="9"/>
      <c r="F422" s="9"/>
      <c r="H422" s="9"/>
    </row>
    <row r="423" spans="2:8" ht="15">
      <c r="B423" s="9"/>
      <c r="D423" s="9"/>
      <c r="E423" s="9"/>
      <c r="F423" s="9"/>
      <c r="H423" s="9"/>
    </row>
    <row r="424" spans="2:8" ht="15">
      <c r="B424" s="9"/>
      <c r="D424" s="9"/>
      <c r="E424" s="9"/>
      <c r="F424" s="9"/>
      <c r="H424" s="9"/>
    </row>
    <row r="425" spans="2:8" ht="15">
      <c r="B425" s="9"/>
      <c r="D425" s="9"/>
      <c r="E425" s="9"/>
      <c r="F425" s="9"/>
      <c r="H425" s="9"/>
    </row>
    <row r="426" spans="2:8" ht="15">
      <c r="B426" s="9"/>
      <c r="D426" s="9"/>
      <c r="E426" s="9"/>
      <c r="F426" s="9"/>
      <c r="H426" s="9"/>
    </row>
    <row r="427" spans="2:8" ht="15">
      <c r="B427" s="9"/>
      <c r="D427" s="9"/>
      <c r="E427" s="9"/>
      <c r="F427" s="9"/>
      <c r="H427" s="9"/>
    </row>
    <row r="428" spans="2:8" ht="15">
      <c r="B428" s="9"/>
      <c r="D428" s="9"/>
      <c r="E428" s="9"/>
      <c r="F428" s="9"/>
      <c r="H428" s="9"/>
    </row>
    <row r="429" spans="2:8" ht="15">
      <c r="B429" s="9"/>
      <c r="D429" s="9"/>
      <c r="E429" s="9"/>
      <c r="F429" s="9"/>
      <c r="H429" s="9"/>
    </row>
    <row r="430" spans="2:8" ht="15">
      <c r="B430" s="9"/>
      <c r="D430" s="9"/>
      <c r="E430" s="9"/>
      <c r="F430" s="9"/>
      <c r="H430" s="9"/>
    </row>
    <row r="431" spans="2:8" ht="15">
      <c r="B431" s="9"/>
      <c r="D431" s="9"/>
      <c r="E431" s="9"/>
      <c r="F431" s="9"/>
      <c r="H431" s="9"/>
    </row>
    <row r="432" spans="2:8" ht="15">
      <c r="B432" s="9"/>
      <c r="D432" s="9"/>
      <c r="E432" s="9"/>
      <c r="F432" s="9"/>
      <c r="H432" s="9"/>
    </row>
    <row r="433" spans="2:8" ht="15">
      <c r="B433" s="9"/>
      <c r="D433" s="9"/>
      <c r="E433" s="9"/>
      <c r="F433" s="9"/>
      <c r="H433" s="9"/>
    </row>
    <row r="434" spans="2:8" ht="15">
      <c r="B434" s="9"/>
      <c r="D434" s="9"/>
      <c r="E434" s="9"/>
      <c r="F434" s="9"/>
      <c r="H434" s="9"/>
    </row>
    <row r="435" spans="2:8" ht="15">
      <c r="B435" s="9"/>
      <c r="D435" s="9"/>
      <c r="E435" s="9"/>
      <c r="F435" s="9"/>
      <c r="H435" s="9"/>
    </row>
    <row r="436" spans="2:8" ht="15">
      <c r="B436" s="9"/>
      <c r="D436" s="9"/>
      <c r="E436" s="9"/>
      <c r="F436" s="9"/>
      <c r="H436" s="9"/>
    </row>
    <row r="437" spans="2:8" ht="15">
      <c r="B437" s="9"/>
      <c r="D437" s="9"/>
      <c r="E437" s="9"/>
      <c r="F437" s="9"/>
      <c r="H437" s="9"/>
    </row>
    <row r="438" spans="2:8" ht="15">
      <c r="B438" s="9"/>
      <c r="D438" s="9"/>
      <c r="E438" s="9"/>
      <c r="F438" s="9"/>
      <c r="H438" s="9"/>
    </row>
    <row r="439" spans="2:8" ht="15">
      <c r="B439" s="9"/>
      <c r="D439" s="9"/>
      <c r="E439" s="9"/>
      <c r="F439" s="9"/>
      <c r="H439" s="9"/>
    </row>
    <row r="440" spans="2:8" ht="15">
      <c r="B440" s="9"/>
      <c r="D440" s="9"/>
      <c r="E440" s="9"/>
      <c r="F440" s="9"/>
      <c r="H440" s="9"/>
    </row>
    <row r="441" spans="2:8" ht="15">
      <c r="B441" s="9"/>
      <c r="D441" s="9"/>
      <c r="E441" s="9"/>
      <c r="F441" s="9"/>
      <c r="H441" s="9"/>
    </row>
    <row r="442" spans="2:8" ht="15">
      <c r="B442" s="9"/>
      <c r="D442" s="9"/>
      <c r="E442" s="9"/>
      <c r="F442" s="9"/>
      <c r="H442" s="9"/>
    </row>
    <row r="443" spans="2:8" ht="15">
      <c r="B443" s="9"/>
      <c r="D443" s="9"/>
      <c r="E443" s="9"/>
      <c r="F443" s="9"/>
      <c r="H443" s="9"/>
    </row>
    <row r="444" spans="2:8" ht="15">
      <c r="B444" s="9"/>
      <c r="D444" s="9"/>
      <c r="E444" s="9"/>
      <c r="F444" s="9"/>
      <c r="H444" s="9"/>
    </row>
    <row r="445" spans="2:8" ht="15">
      <c r="B445" s="9"/>
      <c r="D445" s="9"/>
      <c r="E445" s="9"/>
      <c r="F445" s="9"/>
      <c r="H445" s="9"/>
    </row>
    <row r="446" spans="2:8" ht="15">
      <c r="B446" s="9"/>
      <c r="D446" s="9"/>
      <c r="E446" s="9"/>
      <c r="F446" s="9"/>
      <c r="H446" s="9"/>
    </row>
    <row r="447" spans="2:8" ht="15">
      <c r="B447" s="9"/>
      <c r="D447" s="9"/>
      <c r="E447" s="9"/>
      <c r="F447" s="9"/>
      <c r="H447" s="9"/>
    </row>
    <row r="448" spans="2:8" ht="15">
      <c r="B448" s="9"/>
      <c r="D448" s="9"/>
      <c r="E448" s="9"/>
      <c r="F448" s="9"/>
      <c r="H448" s="9"/>
    </row>
    <row r="449" spans="2:8" ht="15">
      <c r="B449" s="9"/>
      <c r="D449" s="9"/>
      <c r="E449" s="9"/>
      <c r="F449" s="9"/>
      <c r="H449" s="9"/>
    </row>
    <row r="450" spans="2:8" ht="15">
      <c r="B450" s="9"/>
      <c r="D450" s="9"/>
      <c r="E450" s="9"/>
      <c r="F450" s="9"/>
      <c r="H450" s="9"/>
    </row>
    <row r="451" spans="2:8" ht="15">
      <c r="B451" s="9"/>
      <c r="D451" s="9"/>
      <c r="E451" s="9"/>
      <c r="F451" s="9"/>
      <c r="H451" s="9"/>
    </row>
    <row r="452" spans="2:8" ht="15">
      <c r="B452" s="9"/>
      <c r="D452" s="9"/>
      <c r="E452" s="9"/>
      <c r="F452" s="9"/>
      <c r="H452" s="9"/>
    </row>
    <row r="453" spans="2:8" ht="15">
      <c r="B453" s="9"/>
      <c r="D453" s="9"/>
      <c r="E453" s="9"/>
      <c r="F453" s="9"/>
      <c r="H453" s="9"/>
    </row>
    <row r="454" spans="2:8" ht="15">
      <c r="B454" s="9"/>
      <c r="D454" s="9"/>
      <c r="E454" s="9"/>
      <c r="F454" s="9"/>
      <c r="H454" s="9"/>
    </row>
    <row r="455" spans="2:8" ht="15">
      <c r="B455" s="9"/>
      <c r="D455" s="9"/>
      <c r="E455" s="9"/>
      <c r="F455" s="9"/>
      <c r="H455" s="9"/>
    </row>
    <row r="456" spans="2:8" ht="15">
      <c r="B456" s="9"/>
      <c r="D456" s="9"/>
      <c r="E456" s="9"/>
      <c r="F456" s="9"/>
      <c r="H456" s="9"/>
    </row>
    <row r="457" spans="2:8" ht="15">
      <c r="B457" s="9"/>
      <c r="D457" s="9"/>
      <c r="E457" s="9"/>
      <c r="F457" s="9"/>
      <c r="H457" s="9"/>
    </row>
    <row r="458" spans="2:8" ht="15">
      <c r="B458" s="9"/>
      <c r="D458" s="9"/>
      <c r="E458" s="9"/>
      <c r="F458" s="9"/>
      <c r="H458" s="9"/>
    </row>
    <row r="459" spans="2:8" ht="15">
      <c r="B459" s="9"/>
      <c r="D459" s="9"/>
      <c r="E459" s="9"/>
      <c r="F459" s="9"/>
      <c r="H459" s="9"/>
    </row>
    <row r="460" spans="2:8" ht="15">
      <c r="B460" s="9"/>
      <c r="D460" s="9"/>
      <c r="E460" s="9"/>
      <c r="F460" s="9"/>
      <c r="H460" s="9"/>
    </row>
    <row r="461" spans="2:8" ht="15">
      <c r="B461" s="9"/>
      <c r="D461" s="9"/>
      <c r="E461" s="9"/>
      <c r="F461" s="9"/>
      <c r="H461" s="9"/>
    </row>
    <row r="462" spans="2:8" ht="15">
      <c r="B462" s="9"/>
      <c r="D462" s="9"/>
      <c r="E462" s="9"/>
      <c r="F462" s="9"/>
      <c r="H462" s="9"/>
    </row>
    <row r="463" spans="2:8" ht="15">
      <c r="B463" s="9"/>
      <c r="D463" s="9"/>
      <c r="E463" s="9"/>
      <c r="F463" s="9"/>
      <c r="H463" s="9"/>
    </row>
    <row r="464" spans="2:8" ht="15">
      <c r="B464" s="9"/>
      <c r="D464" s="9"/>
      <c r="E464" s="9"/>
      <c r="F464" s="9"/>
      <c r="H464" s="9"/>
    </row>
    <row r="465" spans="2:8" ht="15">
      <c r="B465" s="9"/>
      <c r="D465" s="9"/>
      <c r="E465" s="9"/>
      <c r="F465" s="9"/>
      <c r="H465" s="9"/>
    </row>
    <row r="466" spans="2:8" ht="15">
      <c r="B466" s="9"/>
      <c r="D466" s="9"/>
      <c r="E466" s="9"/>
      <c r="F466" s="9"/>
      <c r="H466" s="9"/>
    </row>
    <row r="467" spans="2:8" ht="15">
      <c r="B467" s="9"/>
      <c r="D467" s="9"/>
      <c r="E467" s="9"/>
      <c r="F467" s="9"/>
      <c r="H467" s="9"/>
    </row>
    <row r="468" spans="2:8" ht="15">
      <c r="B468" s="9"/>
      <c r="D468" s="9"/>
      <c r="E468" s="9"/>
      <c r="F468" s="9"/>
      <c r="H468" s="9"/>
    </row>
    <row r="469" spans="2:8" ht="15">
      <c r="B469" s="9"/>
      <c r="D469" s="9"/>
      <c r="E469" s="9"/>
      <c r="F469" s="9"/>
      <c r="H469" s="9"/>
    </row>
    <row r="470" spans="2:8" ht="15">
      <c r="B470" s="9"/>
      <c r="D470" s="9"/>
      <c r="E470" s="9"/>
      <c r="F470" s="9"/>
      <c r="H470" s="9"/>
    </row>
    <row r="471" spans="2:8" ht="15">
      <c r="B471" s="9"/>
      <c r="D471" s="9"/>
      <c r="E471" s="9"/>
      <c r="F471" s="9"/>
      <c r="H471" s="9"/>
    </row>
    <row r="472" spans="2:8" ht="15">
      <c r="B472" s="9"/>
      <c r="D472" s="9"/>
      <c r="E472" s="9"/>
      <c r="F472" s="9"/>
      <c r="H472" s="9"/>
    </row>
    <row r="473" spans="2:8" ht="15">
      <c r="B473" s="9"/>
      <c r="D473" s="9"/>
      <c r="E473" s="9"/>
      <c r="F473" s="9"/>
      <c r="H473" s="9"/>
    </row>
    <row r="474" spans="2:8" ht="15">
      <c r="B474" s="9"/>
      <c r="D474" s="9"/>
      <c r="E474" s="9"/>
      <c r="F474" s="9"/>
      <c r="H474" s="9"/>
    </row>
    <row r="475" spans="2:8" ht="15">
      <c r="B475" s="9"/>
      <c r="D475" s="9"/>
      <c r="E475" s="9"/>
      <c r="F475" s="9"/>
      <c r="H475" s="9"/>
    </row>
    <row r="476" spans="2:8" ht="15">
      <c r="B476" s="9"/>
      <c r="D476" s="9"/>
      <c r="E476" s="9"/>
      <c r="F476" s="9"/>
      <c r="H476" s="9"/>
    </row>
    <row r="477" spans="2:8" ht="15">
      <c r="B477" s="9"/>
      <c r="D477" s="9"/>
      <c r="E477" s="9"/>
      <c r="F477" s="9"/>
      <c r="H477" s="9"/>
    </row>
    <row r="478" spans="2:8" ht="15">
      <c r="B478" s="9"/>
      <c r="D478" s="9"/>
      <c r="E478" s="9"/>
      <c r="F478" s="9"/>
      <c r="H478" s="9"/>
    </row>
    <row r="479" spans="2:8" ht="15">
      <c r="B479" s="9"/>
      <c r="D479" s="9"/>
      <c r="E479" s="9"/>
      <c r="F479" s="9"/>
      <c r="H479" s="9"/>
    </row>
    <row r="480" spans="2:8" ht="15">
      <c r="B480" s="9"/>
      <c r="D480" s="9"/>
      <c r="E480" s="9"/>
      <c r="F480" s="9"/>
      <c r="H480" s="9"/>
    </row>
    <row r="481" spans="2:8" ht="15">
      <c r="B481" s="9"/>
      <c r="D481" s="9"/>
      <c r="E481" s="9"/>
      <c r="F481" s="9"/>
      <c r="H481" s="9"/>
    </row>
    <row r="482" spans="2:8" ht="15">
      <c r="B482" s="9"/>
      <c r="D482" s="9"/>
      <c r="E482" s="9"/>
      <c r="F482" s="9"/>
      <c r="H482" s="9"/>
    </row>
    <row r="483" spans="2:8" ht="15">
      <c r="B483" s="9"/>
      <c r="D483" s="9"/>
      <c r="E483" s="9"/>
      <c r="F483" s="9"/>
      <c r="H483" s="9"/>
    </row>
    <row r="484" spans="2:8" ht="15">
      <c r="B484" s="9"/>
      <c r="D484" s="9"/>
      <c r="E484" s="9"/>
      <c r="F484" s="9"/>
      <c r="H484" s="9"/>
    </row>
    <row r="485" spans="2:8" ht="15">
      <c r="B485" s="9"/>
      <c r="D485" s="9"/>
      <c r="E485" s="9"/>
      <c r="F485" s="9"/>
      <c r="H485" s="9"/>
    </row>
    <row r="486" spans="2:8" ht="15">
      <c r="B486" s="9"/>
      <c r="D486" s="9"/>
      <c r="E486" s="9"/>
      <c r="F486" s="9"/>
      <c r="H486" s="9"/>
    </row>
    <row r="487" spans="2:8" ht="15">
      <c r="B487" s="9"/>
      <c r="D487" s="9"/>
      <c r="E487" s="9"/>
      <c r="F487" s="9"/>
      <c r="H487" s="9"/>
    </row>
    <row r="488" spans="2:8" ht="15">
      <c r="B488" s="9"/>
      <c r="D488" s="9"/>
      <c r="E488" s="9"/>
      <c r="F488" s="9"/>
      <c r="H488" s="9"/>
    </row>
    <row r="489" spans="2:8" ht="15">
      <c r="B489" s="9"/>
      <c r="D489" s="9"/>
      <c r="E489" s="9"/>
      <c r="F489" s="9"/>
      <c r="H489" s="9"/>
    </row>
    <row r="490" spans="2:8" ht="15">
      <c r="B490" s="9"/>
      <c r="D490" s="9"/>
      <c r="E490" s="9"/>
      <c r="F490" s="9"/>
      <c r="H490" s="9"/>
    </row>
    <row r="491" spans="2:8" ht="15">
      <c r="B491" s="9"/>
      <c r="D491" s="9"/>
      <c r="E491" s="9"/>
      <c r="F491" s="9"/>
      <c r="H491" s="9"/>
    </row>
    <row r="492" spans="2:8" ht="15">
      <c r="B492" s="9"/>
      <c r="D492" s="9"/>
      <c r="E492" s="9"/>
      <c r="F492" s="9"/>
      <c r="H492" s="9"/>
    </row>
    <row r="493" spans="2:8" ht="15">
      <c r="B493" s="9"/>
      <c r="D493" s="9"/>
      <c r="E493" s="9"/>
      <c r="F493" s="9"/>
      <c r="H493" s="9"/>
    </row>
    <row r="494" spans="2:8" ht="15">
      <c r="B494" s="9"/>
      <c r="D494" s="9"/>
      <c r="E494" s="9"/>
      <c r="F494" s="9"/>
      <c r="H494" s="9"/>
    </row>
    <row r="495" spans="2:8" ht="15">
      <c r="B495" s="9"/>
      <c r="D495" s="9"/>
      <c r="E495" s="9"/>
      <c r="F495" s="9"/>
      <c r="H495" s="9"/>
    </row>
    <row r="496" spans="2:8" ht="15">
      <c r="B496" s="9"/>
      <c r="D496" s="9"/>
      <c r="E496" s="9"/>
      <c r="F496" s="9"/>
      <c r="H496" s="9"/>
    </row>
    <row r="497" spans="2:8" ht="15">
      <c r="B497" s="9"/>
      <c r="D497" s="9"/>
      <c r="E497" s="9"/>
      <c r="F497" s="9"/>
      <c r="H497" s="9"/>
    </row>
    <row r="498" spans="2:8" ht="15">
      <c r="B498" s="9"/>
      <c r="D498" s="9"/>
      <c r="E498" s="9"/>
      <c r="F498" s="9"/>
      <c r="H498" s="9"/>
    </row>
    <row r="499" spans="2:8" ht="15">
      <c r="B499" s="9"/>
      <c r="D499" s="9"/>
      <c r="E499" s="9"/>
      <c r="F499" s="9"/>
      <c r="H499" s="9"/>
    </row>
    <row r="500" spans="2:8" ht="15">
      <c r="B500" s="9"/>
      <c r="D500" s="9"/>
      <c r="E500" s="9"/>
      <c r="F500" s="9"/>
      <c r="H500" s="9"/>
    </row>
    <row r="501" spans="2:8" ht="15">
      <c r="B501" s="9"/>
      <c r="D501" s="9"/>
      <c r="E501" s="9"/>
      <c r="F501" s="9"/>
      <c r="H501" s="9"/>
    </row>
    <row r="502" spans="2:8" ht="15">
      <c r="B502" s="9"/>
      <c r="D502" s="9"/>
      <c r="E502" s="9"/>
      <c r="F502" s="9"/>
      <c r="H502" s="9"/>
    </row>
    <row r="503" spans="2:8" ht="15">
      <c r="B503" s="9"/>
      <c r="D503" s="9"/>
      <c r="E503" s="9"/>
      <c r="F503" s="9"/>
      <c r="H503" s="9"/>
    </row>
    <row r="504" spans="2:8" ht="15">
      <c r="B504" s="9"/>
      <c r="D504" s="9"/>
      <c r="E504" s="9"/>
      <c r="F504" s="9"/>
      <c r="H504" s="9"/>
    </row>
    <row r="505" spans="2:8" ht="15">
      <c r="B505" s="9"/>
      <c r="D505" s="9"/>
      <c r="E505" s="9"/>
      <c r="F505" s="9"/>
      <c r="H505" s="9"/>
    </row>
    <row r="506" spans="2:8" ht="15">
      <c r="B506" s="9"/>
      <c r="D506" s="9"/>
      <c r="E506" s="9"/>
      <c r="F506" s="9"/>
      <c r="H506" s="9"/>
    </row>
    <row r="507" spans="2:8" ht="15">
      <c r="B507" s="9"/>
      <c r="D507" s="9"/>
      <c r="E507" s="9"/>
      <c r="F507" s="9"/>
      <c r="H507" s="9"/>
    </row>
    <row r="508" spans="2:8" ht="15">
      <c r="B508" s="9"/>
      <c r="D508" s="9"/>
      <c r="E508" s="9"/>
      <c r="F508" s="9"/>
      <c r="H508" s="9"/>
    </row>
    <row r="509" spans="2:8" ht="15">
      <c r="B509" s="9"/>
      <c r="D509" s="9"/>
      <c r="E509" s="9"/>
      <c r="F509" s="9"/>
      <c r="H509" s="9"/>
    </row>
    <row r="510" spans="2:8" ht="15">
      <c r="B510" s="9"/>
      <c r="D510" s="9"/>
      <c r="E510" s="9"/>
      <c r="F510" s="9"/>
      <c r="H510" s="9"/>
    </row>
    <row r="511" spans="2:8" ht="15">
      <c r="B511" s="9"/>
      <c r="D511" s="9"/>
      <c r="E511" s="9"/>
      <c r="F511" s="9"/>
      <c r="H511" s="9"/>
    </row>
    <row r="512" spans="2:8" ht="15">
      <c r="B512" s="9"/>
      <c r="D512" s="9"/>
      <c r="E512" s="9"/>
      <c r="F512" s="9"/>
      <c r="H512" s="9"/>
    </row>
    <row r="513" spans="2:8" ht="15">
      <c r="B513" s="9"/>
      <c r="D513" s="9"/>
      <c r="E513" s="9"/>
      <c r="F513" s="9"/>
      <c r="H513" s="9"/>
    </row>
    <row r="514" spans="2:8" ht="15">
      <c r="B514" s="9"/>
      <c r="D514" s="9"/>
      <c r="E514" s="9"/>
      <c r="F514" s="9"/>
      <c r="H514" s="9"/>
    </row>
    <row r="515" spans="2:8" ht="15">
      <c r="B515" s="9"/>
      <c r="D515" s="9"/>
      <c r="E515" s="9"/>
      <c r="F515" s="9"/>
      <c r="H515" s="9"/>
    </row>
    <row r="516" spans="2:8" ht="15">
      <c r="B516" s="9"/>
      <c r="D516" s="9"/>
      <c r="E516" s="9"/>
      <c r="F516" s="9"/>
      <c r="H516" s="9"/>
    </row>
    <row r="517" spans="2:8" ht="15">
      <c r="B517" s="9"/>
      <c r="D517" s="9"/>
      <c r="E517" s="9"/>
      <c r="F517" s="9"/>
      <c r="H517" s="9"/>
    </row>
    <row r="518" spans="2:8" ht="15">
      <c r="B518" s="9"/>
      <c r="D518" s="9"/>
      <c r="E518" s="9"/>
      <c r="F518" s="9"/>
      <c r="H518" s="9"/>
    </row>
    <row r="519" spans="2:8" ht="15">
      <c r="B519" s="9"/>
      <c r="D519" s="9"/>
      <c r="E519" s="9"/>
      <c r="F519" s="9"/>
      <c r="H519" s="9"/>
    </row>
    <row r="520" spans="2:8" ht="15">
      <c r="B520" s="9"/>
      <c r="D520" s="9"/>
      <c r="E520" s="9"/>
      <c r="F520" s="9"/>
      <c r="H520" s="9"/>
    </row>
    <row r="521" spans="2:8" ht="15">
      <c r="B521" s="9"/>
      <c r="D521" s="9"/>
      <c r="E521" s="9"/>
      <c r="F521" s="9"/>
      <c r="H521" s="9"/>
    </row>
    <row r="522" spans="2:8" ht="15">
      <c r="B522" s="9"/>
      <c r="D522" s="9"/>
      <c r="E522" s="9"/>
      <c r="F522" s="9"/>
      <c r="H522" s="9"/>
    </row>
    <row r="523" spans="2:8" ht="15">
      <c r="B523" s="9"/>
      <c r="D523" s="9"/>
      <c r="E523" s="9"/>
      <c r="F523" s="9"/>
      <c r="H523" s="9"/>
    </row>
    <row r="524" spans="2:8" ht="15">
      <c r="B524" s="9"/>
      <c r="D524" s="9"/>
      <c r="E524" s="9"/>
      <c r="F524" s="9"/>
      <c r="H524" s="9"/>
    </row>
    <row r="525" spans="2:8" ht="15">
      <c r="B525" s="9"/>
      <c r="D525" s="9"/>
      <c r="E525" s="9"/>
      <c r="F525" s="9"/>
      <c r="H525" s="9"/>
    </row>
    <row r="526" spans="2:8" ht="15">
      <c r="B526" s="9"/>
      <c r="D526" s="9"/>
      <c r="E526" s="9"/>
      <c r="F526" s="9"/>
      <c r="H526" s="9"/>
    </row>
    <row r="527" spans="2:8" ht="15">
      <c r="B527" s="9"/>
      <c r="D527" s="9"/>
      <c r="E527" s="9"/>
      <c r="F527" s="9"/>
      <c r="H527" s="9"/>
    </row>
    <row r="528" spans="2:8" ht="15">
      <c r="B528" s="9"/>
      <c r="D528" s="9"/>
      <c r="E528" s="9"/>
      <c r="F528" s="9"/>
      <c r="H528" s="9"/>
    </row>
    <row r="529" spans="2:8" ht="15">
      <c r="B529" s="9"/>
      <c r="D529" s="9"/>
      <c r="E529" s="9"/>
      <c r="F529" s="9"/>
      <c r="H529" s="9"/>
    </row>
    <row r="530" spans="2:8" ht="15">
      <c r="B530" s="9"/>
      <c r="D530" s="9"/>
      <c r="E530" s="9"/>
      <c r="F530" s="9"/>
      <c r="H530" s="9"/>
    </row>
    <row r="531" spans="2:8" ht="15">
      <c r="B531" s="9"/>
      <c r="D531" s="9"/>
      <c r="E531" s="9"/>
      <c r="F531" s="9"/>
      <c r="H531" s="9"/>
    </row>
    <row r="532" spans="2:8" ht="15">
      <c r="B532" s="9"/>
      <c r="D532" s="9"/>
      <c r="E532" s="9"/>
      <c r="F532" s="9"/>
      <c r="H532" s="9"/>
    </row>
    <row r="533" spans="2:8" ht="15">
      <c r="B533" s="9"/>
      <c r="D533" s="9"/>
      <c r="E533" s="9"/>
      <c r="F533" s="9"/>
      <c r="H533" s="9"/>
    </row>
    <row r="534" spans="2:8" ht="15">
      <c r="B534" s="9"/>
      <c r="D534" s="9"/>
      <c r="E534" s="9"/>
      <c r="F534" s="9"/>
      <c r="H534" s="9"/>
    </row>
    <row r="535" spans="2:8" ht="15">
      <c r="B535" s="9"/>
      <c r="D535" s="9"/>
      <c r="E535" s="9"/>
      <c r="F535" s="9"/>
      <c r="H535" s="9"/>
    </row>
    <row r="536" spans="2:8" ht="15">
      <c r="B536" s="9"/>
      <c r="D536" s="9"/>
      <c r="E536" s="9"/>
      <c r="F536" s="9"/>
      <c r="H536" s="9"/>
    </row>
    <row r="537" spans="2:8" ht="15">
      <c r="B537" s="9"/>
      <c r="D537" s="9"/>
      <c r="E537" s="9"/>
      <c r="F537" s="9"/>
      <c r="H537" s="9"/>
    </row>
    <row r="538" spans="2:8" ht="15">
      <c r="B538" s="9"/>
      <c r="D538" s="9"/>
      <c r="E538" s="9"/>
      <c r="F538" s="9"/>
      <c r="H538" s="9"/>
    </row>
    <row r="539" spans="2:8" ht="15">
      <c r="B539" s="9"/>
      <c r="D539" s="9"/>
      <c r="E539" s="9"/>
      <c r="F539" s="9"/>
      <c r="H539" s="9"/>
    </row>
    <row r="540" spans="2:8" ht="15">
      <c r="B540" s="9"/>
      <c r="D540" s="9"/>
      <c r="E540" s="9"/>
      <c r="F540" s="9"/>
      <c r="H540" s="9"/>
    </row>
    <row r="541" spans="2:8" ht="15">
      <c r="B541" s="9"/>
      <c r="D541" s="9"/>
      <c r="E541" s="9"/>
      <c r="F541" s="9"/>
      <c r="H541" s="9"/>
    </row>
    <row r="542" spans="2:8" ht="15">
      <c r="B542" s="9"/>
      <c r="D542" s="9"/>
      <c r="E542" s="9"/>
      <c r="F542" s="9"/>
      <c r="H542" s="9"/>
    </row>
    <row r="543" spans="2:8" ht="15">
      <c r="B543" s="9"/>
      <c r="D543" s="9"/>
      <c r="E543" s="9"/>
      <c r="F543" s="9"/>
      <c r="H543" s="9"/>
    </row>
    <row r="544" spans="2:8" ht="15">
      <c r="B544" s="9"/>
      <c r="D544" s="9"/>
      <c r="E544" s="9"/>
      <c r="F544" s="9"/>
      <c r="H544" s="9"/>
    </row>
    <row r="545" spans="2:8" ht="15">
      <c r="B545" s="9"/>
      <c r="D545" s="9"/>
      <c r="E545" s="9"/>
      <c r="F545" s="9"/>
      <c r="H545" s="9"/>
    </row>
    <row r="546" spans="2:8" ht="15">
      <c r="B546" s="9"/>
      <c r="D546" s="9"/>
      <c r="E546" s="9"/>
      <c r="F546" s="9"/>
      <c r="H546" s="9"/>
    </row>
    <row r="547" spans="2:8" ht="15">
      <c r="B547" s="9"/>
      <c r="D547" s="9"/>
      <c r="E547" s="9"/>
      <c r="F547" s="9"/>
      <c r="H547" s="9"/>
    </row>
    <row r="548" spans="2:8" ht="15">
      <c r="B548" s="9"/>
      <c r="D548" s="9"/>
      <c r="E548" s="9"/>
      <c r="F548" s="9"/>
      <c r="H548" s="9"/>
    </row>
    <row r="549" spans="2:8" ht="15">
      <c r="B549" s="9"/>
      <c r="D549" s="9"/>
      <c r="E549" s="9"/>
      <c r="F549" s="9"/>
      <c r="H549" s="9"/>
    </row>
    <row r="550" spans="2:8" ht="15">
      <c r="B550" s="9"/>
      <c r="D550" s="9"/>
      <c r="E550" s="9"/>
      <c r="F550" s="9"/>
      <c r="H550" s="9"/>
    </row>
    <row r="551" spans="2:8" ht="15">
      <c r="B551" s="9"/>
      <c r="D551" s="9"/>
      <c r="E551" s="9"/>
      <c r="F551" s="9"/>
      <c r="H551" s="9"/>
    </row>
    <row r="552" spans="2:8" ht="15">
      <c r="B552" s="9"/>
      <c r="D552" s="9"/>
      <c r="E552" s="9"/>
      <c r="F552" s="9"/>
      <c r="H552" s="9"/>
    </row>
    <row r="553" spans="2:8" ht="15">
      <c r="B553" s="9"/>
      <c r="D553" s="9"/>
      <c r="E553" s="9"/>
      <c r="F553" s="9"/>
      <c r="H553" s="9"/>
    </row>
    <row r="554" spans="2:8" ht="15">
      <c r="B554" s="9"/>
      <c r="D554" s="9"/>
      <c r="E554" s="9"/>
      <c r="F554" s="9"/>
      <c r="H554" s="9"/>
    </row>
    <row r="555" spans="2:8" ht="15">
      <c r="B555" s="9"/>
      <c r="D555" s="9"/>
      <c r="E555" s="9"/>
      <c r="F555" s="9"/>
      <c r="H555" s="9"/>
    </row>
    <row r="556" spans="2:8" ht="15">
      <c r="B556" s="9"/>
      <c r="D556" s="9"/>
      <c r="E556" s="9"/>
      <c r="F556" s="9"/>
      <c r="H556" s="9"/>
    </row>
    <row r="557" spans="2:8" ht="15">
      <c r="B557" s="9"/>
      <c r="D557" s="9"/>
      <c r="E557" s="9"/>
      <c r="F557" s="9"/>
      <c r="H557" s="9"/>
    </row>
    <row r="558" spans="2:8" ht="15">
      <c r="B558" s="9"/>
      <c r="D558" s="9"/>
      <c r="E558" s="9"/>
      <c r="F558" s="9"/>
      <c r="H558" s="9"/>
    </row>
    <row r="559" spans="2:8" ht="15">
      <c r="B559" s="9"/>
      <c r="D559" s="9"/>
      <c r="E559" s="9"/>
      <c r="F559" s="9"/>
      <c r="H559" s="9"/>
    </row>
    <row r="560" spans="2:8" ht="15">
      <c r="B560" s="9"/>
      <c r="D560" s="9"/>
      <c r="E560" s="9"/>
      <c r="F560" s="9"/>
      <c r="H560" s="9"/>
    </row>
    <row r="561" spans="2:8" ht="15">
      <c r="B561" s="9"/>
      <c r="D561" s="9"/>
      <c r="E561" s="9"/>
      <c r="F561" s="9"/>
      <c r="H561" s="9"/>
    </row>
    <row r="562" spans="2:8" ht="15">
      <c r="B562" s="9"/>
      <c r="D562" s="9"/>
      <c r="E562" s="9"/>
      <c r="F562" s="9"/>
      <c r="H562" s="9"/>
    </row>
    <row r="563" spans="2:8" ht="15">
      <c r="B563" s="9"/>
      <c r="D563" s="9"/>
      <c r="E563" s="9"/>
      <c r="F563" s="9"/>
      <c r="H563" s="9"/>
    </row>
    <row r="564" spans="2:8" ht="15">
      <c r="B564" s="9"/>
      <c r="D564" s="9"/>
      <c r="E564" s="9"/>
      <c r="F564" s="9"/>
      <c r="H564" s="9"/>
    </row>
    <row r="565" spans="2:8" ht="15">
      <c r="B565" s="9"/>
      <c r="D565" s="9"/>
      <c r="E565" s="9"/>
      <c r="F565" s="9"/>
      <c r="H565" s="9"/>
    </row>
    <row r="566" spans="2:8" ht="15">
      <c r="B566" s="9"/>
      <c r="D566" s="9"/>
      <c r="E566" s="9"/>
      <c r="F566" s="9"/>
      <c r="H566" s="9"/>
    </row>
    <row r="567" spans="2:8" ht="15">
      <c r="B567" s="9"/>
      <c r="D567" s="9"/>
      <c r="E567" s="9"/>
      <c r="F567" s="9"/>
      <c r="H567" s="9"/>
    </row>
    <row r="568" spans="2:8" ht="15">
      <c r="B568" s="9"/>
      <c r="D568" s="9"/>
      <c r="E568" s="9"/>
      <c r="F568" s="9"/>
      <c r="H568" s="9"/>
    </row>
    <row r="569" spans="2:8" ht="15">
      <c r="B569" s="9"/>
      <c r="D569" s="9"/>
      <c r="E569" s="9"/>
      <c r="F569" s="9"/>
      <c r="H569" s="9"/>
    </row>
    <row r="570" spans="2:8" ht="15">
      <c r="B570" s="9"/>
      <c r="D570" s="9"/>
      <c r="E570" s="9"/>
      <c r="F570" s="9"/>
      <c r="H570" s="9"/>
    </row>
    <row r="571" spans="2:8" ht="15">
      <c r="B571" s="9"/>
      <c r="D571" s="9"/>
      <c r="E571" s="9"/>
      <c r="F571" s="9"/>
      <c r="H571" s="9"/>
    </row>
    <row r="572" spans="2:8" ht="15">
      <c r="B572" s="9"/>
      <c r="D572" s="9"/>
      <c r="E572" s="9"/>
      <c r="F572" s="9"/>
      <c r="H572" s="9"/>
    </row>
    <row r="573" spans="2:8" ht="15">
      <c r="B573" s="9"/>
      <c r="D573" s="9"/>
      <c r="E573" s="9"/>
      <c r="F573" s="9"/>
      <c r="H573" s="9"/>
    </row>
    <row r="574" spans="2:8" ht="15">
      <c r="B574" s="9"/>
      <c r="D574" s="9"/>
      <c r="E574" s="9"/>
      <c r="F574" s="9"/>
      <c r="H574" s="9"/>
    </row>
    <row r="575" spans="2:8" ht="15">
      <c r="B575" s="9"/>
      <c r="D575" s="9"/>
      <c r="E575" s="9"/>
      <c r="F575" s="9"/>
      <c r="H575" s="9"/>
    </row>
    <row r="576" spans="2:8" ht="15">
      <c r="B576" s="9"/>
      <c r="D576" s="9"/>
      <c r="E576" s="9"/>
      <c r="F576" s="9"/>
      <c r="H576" s="9"/>
    </row>
    <row r="577" spans="2:8" ht="15">
      <c r="B577" s="9"/>
      <c r="D577" s="9"/>
      <c r="E577" s="9"/>
      <c r="F577" s="9"/>
      <c r="H577" s="9"/>
    </row>
    <row r="578" spans="2:8" ht="15">
      <c r="B578" s="9"/>
      <c r="D578" s="9"/>
      <c r="E578" s="9"/>
      <c r="F578" s="9"/>
      <c r="H578" s="9"/>
    </row>
    <row r="579" spans="2:8" ht="15">
      <c r="B579" s="9"/>
      <c r="D579" s="9"/>
      <c r="E579" s="9"/>
      <c r="F579" s="9"/>
      <c r="H579" s="9"/>
    </row>
    <row r="580" spans="2:8" ht="15">
      <c r="B580" s="9"/>
      <c r="D580" s="9"/>
      <c r="E580" s="9"/>
      <c r="F580" s="9"/>
      <c r="H580" s="9"/>
    </row>
    <row r="581" spans="2:8" ht="15">
      <c r="B581" s="9"/>
      <c r="D581" s="9"/>
      <c r="E581" s="9"/>
      <c r="F581" s="9"/>
      <c r="H581" s="9"/>
    </row>
    <row r="582" spans="2:8" ht="15">
      <c r="B582" s="9"/>
      <c r="D582" s="9"/>
      <c r="E582" s="9"/>
      <c r="F582" s="9"/>
      <c r="H582" s="9"/>
    </row>
    <row r="583" spans="2:8" ht="15">
      <c r="B583" s="9"/>
      <c r="D583" s="9"/>
      <c r="E583" s="9"/>
      <c r="F583" s="9"/>
      <c r="H583" s="9"/>
    </row>
    <row r="584" spans="2:8" ht="15">
      <c r="B584" s="9"/>
      <c r="D584" s="9"/>
      <c r="E584" s="9"/>
      <c r="F584" s="9"/>
      <c r="H584" s="9"/>
    </row>
    <row r="585" spans="2:8" ht="15">
      <c r="B585" s="9"/>
      <c r="D585" s="9"/>
      <c r="E585" s="9"/>
      <c r="F585" s="9"/>
      <c r="H585" s="9"/>
    </row>
    <row r="586" spans="2:8" ht="15">
      <c r="B586" s="9"/>
      <c r="D586" s="9"/>
      <c r="E586" s="9"/>
      <c r="F586" s="9"/>
      <c r="H586" s="9"/>
    </row>
    <row r="587" spans="2:8" ht="15">
      <c r="B587" s="9"/>
      <c r="D587" s="9"/>
      <c r="E587" s="9"/>
      <c r="F587" s="9"/>
      <c r="H587" s="9"/>
    </row>
    <row r="588" spans="2:8" ht="15">
      <c r="B588" s="9"/>
      <c r="D588" s="9"/>
      <c r="E588" s="9"/>
      <c r="F588" s="9"/>
      <c r="H588" s="9"/>
    </row>
    <row r="589" spans="2:8" ht="15">
      <c r="B589" s="9"/>
      <c r="D589" s="9"/>
      <c r="E589" s="9"/>
      <c r="F589" s="9"/>
      <c r="H589" s="9"/>
    </row>
    <row r="590" spans="2:8" ht="15">
      <c r="B590" s="9"/>
      <c r="D590" s="9"/>
      <c r="E590" s="9"/>
      <c r="F590" s="9"/>
      <c r="H590" s="9"/>
    </row>
    <row r="591" spans="2:8" ht="15">
      <c r="B591" s="9"/>
      <c r="D591" s="9"/>
      <c r="E591" s="9"/>
      <c r="F591" s="9"/>
      <c r="H591" s="9"/>
    </row>
    <row r="592" spans="2:8" ht="15">
      <c r="B592" s="9"/>
      <c r="D592" s="9"/>
      <c r="E592" s="9"/>
      <c r="F592" s="9"/>
      <c r="H592" s="9"/>
    </row>
    <row r="593" spans="2:8" ht="15">
      <c r="B593" s="9"/>
      <c r="D593" s="9"/>
      <c r="E593" s="9"/>
      <c r="F593" s="9"/>
      <c r="H593" s="9"/>
    </row>
    <row r="594" spans="2:8" ht="15">
      <c r="B594" s="9"/>
      <c r="D594" s="9"/>
      <c r="E594" s="9"/>
      <c r="F594" s="9"/>
      <c r="H594" s="9"/>
    </row>
    <row r="595" spans="2:8" ht="15">
      <c r="B595" s="9"/>
      <c r="D595" s="9"/>
      <c r="E595" s="9"/>
      <c r="F595" s="9"/>
      <c r="H595" s="9"/>
    </row>
    <row r="596" spans="2:8" ht="15">
      <c r="B596" s="9"/>
      <c r="D596" s="9"/>
      <c r="E596" s="9"/>
      <c r="F596" s="9"/>
      <c r="H596" s="9"/>
    </row>
    <row r="597" spans="2:8" ht="15">
      <c r="B597" s="9"/>
      <c r="D597" s="9"/>
      <c r="E597" s="9"/>
      <c r="F597" s="9"/>
      <c r="H597" s="9"/>
    </row>
    <row r="598" spans="2:8" ht="15">
      <c r="B598" s="9"/>
      <c r="D598" s="9"/>
      <c r="E598" s="9"/>
      <c r="F598" s="9"/>
      <c r="H598" s="9"/>
    </row>
    <row r="599" spans="2:8" ht="15">
      <c r="B599" s="9"/>
      <c r="D599" s="9"/>
      <c r="E599" s="9"/>
      <c r="F599" s="9"/>
      <c r="H599" s="9"/>
    </row>
    <row r="600" spans="2:8" ht="15">
      <c r="B600" s="9"/>
      <c r="D600" s="9"/>
      <c r="E600" s="9"/>
      <c r="F600" s="9"/>
      <c r="H600" s="9"/>
    </row>
    <row r="601" spans="2:8" ht="15">
      <c r="B601" s="9"/>
      <c r="D601" s="9"/>
      <c r="E601" s="9"/>
      <c r="F601" s="9"/>
      <c r="H601" s="9"/>
    </row>
    <row r="602" spans="2:8" ht="15">
      <c r="B602" s="9"/>
      <c r="D602" s="9"/>
      <c r="E602" s="9"/>
      <c r="F602" s="9"/>
      <c r="H602" s="9"/>
    </row>
    <row r="603" spans="2:8" ht="15">
      <c r="B603" s="9"/>
      <c r="D603" s="9"/>
      <c r="E603" s="9"/>
      <c r="F603" s="9"/>
      <c r="H603" s="9"/>
    </row>
    <row r="604" spans="2:8" ht="15">
      <c r="B604" s="9"/>
      <c r="D604" s="9"/>
      <c r="E604" s="9"/>
      <c r="F604" s="9"/>
      <c r="H604" s="9"/>
    </row>
    <row r="605" spans="2:8" ht="15">
      <c r="B605" s="9"/>
      <c r="D605" s="9"/>
      <c r="E605" s="9"/>
      <c r="F605" s="9"/>
      <c r="H605" s="9"/>
    </row>
    <row r="606" spans="2:8" ht="15">
      <c r="B606" s="9"/>
      <c r="D606" s="9"/>
      <c r="E606" s="9"/>
      <c r="F606" s="9"/>
      <c r="H606" s="9"/>
    </row>
    <row r="607" spans="2:8" ht="15">
      <c r="B607" s="9"/>
      <c r="D607" s="9"/>
      <c r="E607" s="9"/>
      <c r="F607" s="9"/>
      <c r="H607" s="9"/>
    </row>
    <row r="608" spans="2:8" ht="15">
      <c r="B608" s="9"/>
      <c r="D608" s="9"/>
      <c r="E608" s="9"/>
      <c r="F608" s="9"/>
      <c r="H608" s="9"/>
    </row>
    <row r="609" spans="2:8" ht="15">
      <c r="B609" s="9"/>
      <c r="D609" s="9"/>
      <c r="E609" s="9"/>
      <c r="F609" s="9"/>
      <c r="H609" s="9"/>
    </row>
    <row r="610" spans="2:8" ht="15">
      <c r="B610" s="9"/>
      <c r="D610" s="9"/>
      <c r="E610" s="9"/>
      <c r="F610" s="9"/>
      <c r="H610" s="9"/>
    </row>
    <row r="611" spans="2:8" ht="15">
      <c r="B611" s="9"/>
      <c r="D611" s="9"/>
      <c r="E611" s="9"/>
      <c r="F611" s="9"/>
      <c r="H611" s="9"/>
    </row>
    <row r="612" spans="2:8" ht="15">
      <c r="B612" s="9"/>
      <c r="D612" s="9"/>
      <c r="E612" s="9"/>
      <c r="F612" s="9"/>
      <c r="H612" s="9"/>
    </row>
    <row r="613" spans="2:8" ht="15">
      <c r="B613" s="9"/>
      <c r="D613" s="9"/>
      <c r="E613" s="9"/>
      <c r="F613" s="9"/>
      <c r="H613" s="9"/>
    </row>
    <row r="614" spans="2:8" ht="15">
      <c r="B614" s="9"/>
      <c r="D614" s="9"/>
      <c r="E614" s="9"/>
      <c r="F614" s="9"/>
      <c r="H614" s="9"/>
    </row>
    <row r="615" spans="2:8" ht="15">
      <c r="B615" s="9"/>
      <c r="D615" s="9"/>
      <c r="E615" s="9"/>
      <c r="F615" s="9"/>
      <c r="H615" s="9"/>
    </row>
    <row r="616" spans="2:8" ht="15">
      <c r="B616" s="9"/>
      <c r="D616" s="9"/>
      <c r="E616" s="9"/>
      <c r="F616" s="9"/>
      <c r="H616" s="9"/>
    </row>
    <row r="617" spans="2:8" ht="15">
      <c r="B617" s="9"/>
      <c r="D617" s="9"/>
      <c r="E617" s="9"/>
      <c r="F617" s="9"/>
      <c r="H617" s="9"/>
    </row>
    <row r="618" spans="2:8" ht="15">
      <c r="B618" s="9"/>
      <c r="D618" s="9"/>
      <c r="E618" s="9"/>
      <c r="F618" s="9"/>
      <c r="H618" s="9"/>
    </row>
    <row r="619" spans="2:8" ht="15">
      <c r="B619" s="9"/>
      <c r="D619" s="9"/>
      <c r="E619" s="9"/>
      <c r="F619" s="9"/>
      <c r="H619" s="9"/>
    </row>
    <row r="620" spans="2:8" ht="15">
      <c r="B620" s="9"/>
      <c r="D620" s="9"/>
      <c r="E620" s="9"/>
      <c r="F620" s="9"/>
      <c r="H620" s="9"/>
    </row>
    <row r="621" spans="2:8" ht="15">
      <c r="B621" s="9"/>
      <c r="D621" s="9"/>
      <c r="E621" s="9"/>
      <c r="F621" s="9"/>
      <c r="H621" s="9"/>
    </row>
    <row r="622" spans="2:8" ht="15">
      <c r="B622" s="9"/>
      <c r="D622" s="9"/>
      <c r="E622" s="9"/>
      <c r="F622" s="9"/>
      <c r="H622" s="9"/>
    </row>
    <row r="623" spans="2:8" ht="15">
      <c r="B623" s="9"/>
      <c r="D623" s="9"/>
      <c r="E623" s="9"/>
      <c r="F623" s="9"/>
      <c r="H623" s="9"/>
    </row>
    <row r="624" spans="2:8" ht="15">
      <c r="B624" s="9"/>
      <c r="D624" s="9"/>
      <c r="E624" s="9"/>
      <c r="F624" s="9"/>
      <c r="H624" s="9"/>
    </row>
    <row r="625" spans="2:8" ht="15">
      <c r="B625" s="9"/>
      <c r="D625" s="9"/>
      <c r="E625" s="9"/>
      <c r="F625" s="9"/>
      <c r="H625" s="9"/>
    </row>
    <row r="626" spans="2:8" ht="15">
      <c r="B626" s="9"/>
      <c r="D626" s="9"/>
      <c r="E626" s="9"/>
      <c r="F626" s="9"/>
      <c r="H626" s="9"/>
    </row>
    <row r="627" spans="2:8" ht="15">
      <c r="B627" s="9"/>
      <c r="D627" s="9"/>
      <c r="E627" s="9"/>
      <c r="F627" s="9"/>
      <c r="H627" s="9"/>
    </row>
    <row r="628" spans="2:8" ht="15">
      <c r="B628" s="9"/>
      <c r="D628" s="9"/>
      <c r="E628" s="9"/>
      <c r="F628" s="9"/>
      <c r="H628" s="9"/>
    </row>
    <row r="629" spans="2:8" ht="15">
      <c r="B629" s="9"/>
      <c r="D629" s="9"/>
      <c r="E629" s="9"/>
      <c r="F629" s="9"/>
      <c r="H629" s="9"/>
    </row>
    <row r="630" spans="2:8" ht="15">
      <c r="B630" s="6"/>
      <c r="D630" s="6"/>
      <c r="E630" s="5"/>
      <c r="F630" s="6"/>
      <c r="H630" s="5"/>
    </row>
    <row r="631" spans="2:8" ht="15">
      <c r="B631" s="6"/>
      <c r="D631" s="6"/>
      <c r="E631" s="5"/>
      <c r="F631" s="6"/>
      <c r="H631" s="5"/>
    </row>
  </sheetData>
  <sheetProtection/>
  <mergeCells count="11">
    <mergeCell ref="A160:H160"/>
    <mergeCell ref="A161:H161"/>
    <mergeCell ref="A248:H248"/>
    <mergeCell ref="A249:H249"/>
    <mergeCell ref="A250:H250"/>
    <mergeCell ref="A1:H1"/>
    <mergeCell ref="A2:H2"/>
    <mergeCell ref="A86:H86"/>
    <mergeCell ref="A87:H87"/>
    <mergeCell ref="A88:H88"/>
    <mergeCell ref="A159:H159"/>
  </mergeCells>
  <printOptions horizontalCentered="1"/>
  <pageMargins left="0.6299212598425197" right="0.3937007874015748" top="1.1811023622047245" bottom="0.3937007874015748" header="0.3937007874015748" footer="0"/>
  <pageSetup horizontalDpi="600" verticalDpi="600" orientation="portrait" scale="55" r:id="rId2"/>
  <headerFooter alignWithMargins="0">
    <oddFooter>&amp;R&amp;P</oddFooter>
  </headerFooter>
  <ignoredErrors>
    <ignoredError sqref="C299 C277 C279" evalError="1"/>
    <ignoredError sqref="C275:C276 C263:E263 C269:C272 C220 H319 C60 C68 C50 C48 F12 H12 E68 C98 C101 C104:C105 C109 C118 C120 C130 C134 C136 C145 C150 C154 C169 C176 C192 C196 C198 C203 C283 C258 C234 C238 C207 C10 C190 C96 C214 C302 C266 C209 C218" formula="1"/>
    <ignoredError sqref="C327 C303:C306 C308:C310 C317:C323 C300:C301 C312:C314 C281 C324:C325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B8" sqref="B8"/>
    </sheetView>
  </sheetViews>
  <sheetFormatPr defaultColWidth="11.19921875" defaultRowHeight="15"/>
  <cols>
    <col min="1" max="1" width="23.69921875" style="0" customWidth="1"/>
  </cols>
  <sheetData>
    <row r="2" spans="1:2" ht="15">
      <c r="A2" s="13" t="s">
        <v>54</v>
      </c>
      <c r="B2" s="13" t="s">
        <v>55</v>
      </c>
    </row>
    <row r="3" spans="1:4" ht="15">
      <c r="A3" s="12" t="s">
        <v>56</v>
      </c>
      <c r="B3" s="15">
        <f aca="true" t="shared" si="0" ref="B3:B22">D3/$D$22</f>
        <v>0.008232946040345</v>
      </c>
      <c r="D3" s="14">
        <f>+CUADRO4!B314</f>
        <v>231</v>
      </c>
    </row>
    <row r="4" spans="1:4" ht="15">
      <c r="A4" s="11" t="s">
        <v>57</v>
      </c>
      <c r="B4" s="15">
        <f t="shared" si="0"/>
        <v>0.012616722503385844</v>
      </c>
      <c r="D4" s="14">
        <f>CUADRO4!B319</f>
        <v>354</v>
      </c>
    </row>
    <row r="5" spans="1:4" ht="15">
      <c r="A5" s="11" t="s">
        <v>58</v>
      </c>
      <c r="B5" s="15">
        <f t="shared" si="0"/>
        <v>0.0249839617934279</v>
      </c>
      <c r="D5" s="14">
        <f>CUADRO4!B96</f>
        <v>701</v>
      </c>
    </row>
    <row r="6" spans="1:4" ht="15">
      <c r="A6" s="11" t="s">
        <v>76</v>
      </c>
      <c r="B6" s="15">
        <f t="shared" si="0"/>
        <v>0.02042198303514149</v>
      </c>
      <c r="D6" s="14">
        <f>+CUADRO4!B325</f>
        <v>573</v>
      </c>
    </row>
    <row r="7" spans="1:4" ht="15">
      <c r="A7" s="11" t="s">
        <v>59</v>
      </c>
      <c r="B7" s="15">
        <f t="shared" si="0"/>
        <v>0.03432176206429539</v>
      </c>
      <c r="D7" s="14">
        <f>CUADRO4!B60</f>
        <v>963</v>
      </c>
    </row>
    <row r="8" spans="1:4" ht="15">
      <c r="A8" s="11" t="s">
        <v>60</v>
      </c>
      <c r="B8" s="15">
        <f t="shared" si="0"/>
        <v>0.0252690854658208</v>
      </c>
      <c r="D8" s="14">
        <f>CUADRO4!B212</f>
        <v>709</v>
      </c>
    </row>
    <row r="9" spans="1:4" ht="15">
      <c r="A9" s="17" t="s">
        <v>61</v>
      </c>
      <c r="B9" s="15">
        <f t="shared" si="0"/>
        <v>0.03453560481859006</v>
      </c>
      <c r="D9" s="18">
        <f>CUADRO4!B269</f>
        <v>969</v>
      </c>
    </row>
    <row r="10" spans="1:4" ht="15">
      <c r="A10" s="11" t="s">
        <v>62</v>
      </c>
      <c r="B10" s="15">
        <f t="shared" si="0"/>
        <v>0.022809893791432032</v>
      </c>
      <c r="D10" s="14">
        <f>CUADRO4!B209</f>
        <v>640</v>
      </c>
    </row>
    <row r="11" spans="1:4" ht="15">
      <c r="A11" s="11" t="s">
        <v>85</v>
      </c>
      <c r="B11" s="15">
        <f t="shared" si="0"/>
        <v>0.02305937700477582</v>
      </c>
      <c r="D11" s="14">
        <f>CUADRO4!B281</f>
        <v>647</v>
      </c>
    </row>
    <row r="12" spans="1:4" ht="15">
      <c r="A12" s="12" t="s">
        <v>63</v>
      </c>
      <c r="B12" s="15">
        <f t="shared" si="0"/>
        <v>0.04615439446860076</v>
      </c>
      <c r="D12" s="14">
        <f>CUADRO4!B134</f>
        <v>1295</v>
      </c>
    </row>
    <row r="13" spans="1:4" ht="15">
      <c r="A13" s="11" t="s">
        <v>64</v>
      </c>
      <c r="B13" s="15">
        <f t="shared" si="0"/>
        <v>0.05684653218333452</v>
      </c>
      <c r="D13" s="14">
        <f>CUADRO4!B300</f>
        <v>1595</v>
      </c>
    </row>
    <row r="14" spans="1:4" ht="15">
      <c r="A14" s="11" t="s">
        <v>65</v>
      </c>
      <c r="B14" s="15">
        <f t="shared" si="0"/>
        <v>0.06379642169791147</v>
      </c>
      <c r="D14" s="14">
        <f>CUADRO4!B192</f>
        <v>1790</v>
      </c>
    </row>
    <row r="15" spans="1:4" ht="15">
      <c r="A15" s="11" t="s">
        <v>66</v>
      </c>
      <c r="B15" s="15">
        <f t="shared" si="0"/>
        <v>0.10799059091881104</v>
      </c>
      <c r="D15" s="14">
        <f>CUADRO4!B48</f>
        <v>3030</v>
      </c>
    </row>
    <row r="16" spans="1:4" ht="15">
      <c r="A16" s="11" t="s">
        <v>67</v>
      </c>
      <c r="B16" s="15">
        <f t="shared" si="0"/>
        <v>0.05264095801553924</v>
      </c>
      <c r="D16" s="14">
        <f>CUADRO4!B174</f>
        <v>1477</v>
      </c>
    </row>
    <row r="17" spans="1:4" ht="15">
      <c r="A17" s="11" t="s">
        <v>68</v>
      </c>
      <c r="B17" s="15">
        <f t="shared" si="0"/>
        <v>0.03995295459405517</v>
      </c>
      <c r="D17" s="14">
        <f>CUADRO4!B196</f>
        <v>1121</v>
      </c>
    </row>
    <row r="18" spans="1:4" ht="15">
      <c r="A18" s="12" t="s">
        <v>69</v>
      </c>
      <c r="B18" s="15">
        <f t="shared" si="0"/>
        <v>0.06058878038349134</v>
      </c>
      <c r="D18" s="14">
        <f>CUADRO4!B118</f>
        <v>1700</v>
      </c>
    </row>
    <row r="19" spans="1:4" ht="15">
      <c r="A19" s="11" t="s">
        <v>70</v>
      </c>
      <c r="B19" s="15">
        <f t="shared" si="0"/>
        <v>0.07406087390405588</v>
      </c>
      <c r="D19" s="14">
        <f>CUADRO4!B33</f>
        <v>2078</v>
      </c>
    </row>
    <row r="20" spans="1:4" ht="15">
      <c r="A20" s="11" t="s">
        <v>71</v>
      </c>
      <c r="B20" s="15">
        <f t="shared" si="0"/>
        <v>0.08339867417492337</v>
      </c>
      <c r="D20" s="14">
        <f>CUADRO4!B218</f>
        <v>2340</v>
      </c>
    </row>
    <row r="21" spans="1:4" ht="15">
      <c r="A21" s="12" t="s">
        <v>72</v>
      </c>
      <c r="B21" s="15">
        <f t="shared" si="0"/>
        <v>0.20831848314206286</v>
      </c>
      <c r="D21" s="14">
        <f>CUADRO4!B12</f>
        <v>5845</v>
      </c>
    </row>
    <row r="22" spans="2:4" ht="15">
      <c r="B22" s="15">
        <f t="shared" si="0"/>
        <v>1</v>
      </c>
      <c r="D22" s="16">
        <f>SUM(D3:D21)</f>
        <v>28058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2019-05-10T14:13:47Z</cp:lastPrinted>
  <dcterms:created xsi:type="dcterms:W3CDTF">2008-01-15T14:49:29Z</dcterms:created>
  <dcterms:modified xsi:type="dcterms:W3CDTF">2019-05-14T16:02:05Z</dcterms:modified>
  <cp:category/>
  <cp:version/>
  <cp:contentType/>
  <cp:contentStatus/>
</cp:coreProperties>
</file>